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&amp;1_Server\drupal\sites\default\files\"/>
    </mc:Choice>
  </mc:AlternateContent>
  <bookViews>
    <workbookView xWindow="120" yWindow="90" windowWidth="14055" windowHeight="9270"/>
  </bookViews>
  <sheets>
    <sheet name="Messung_GWK3" sheetId="10" r:id="rId1"/>
    <sheet name="Auswertung_GWK3" sheetId="11" r:id="rId2"/>
  </sheets>
  <definedNames>
    <definedName name="_xlnm.Print_Area" localSheetId="1">Auswertung_GWK3!$A$1:$L$176</definedName>
  </definedNames>
  <calcPr calcId="152511"/>
</workbook>
</file>

<file path=xl/calcChain.xml><?xml version="1.0" encoding="utf-8"?>
<calcChain xmlns="http://schemas.openxmlformats.org/spreadsheetml/2006/main">
  <c r="H27" i="10" l="1"/>
  <c r="G27" i="10"/>
  <c r="C6" i="11" l="1"/>
  <c r="C8" i="11" s="1"/>
  <c r="E8" i="11" s="1"/>
  <c r="H1070" i="10"/>
  <c r="H1084" i="10" s="1"/>
  <c r="J1084" i="10" s="1"/>
  <c r="K6" i="10" s="1"/>
  <c r="G1070" i="10"/>
  <c r="G1084" i="10" s="1"/>
  <c r="J12" i="10"/>
  <c r="H853" i="10" s="1"/>
  <c r="J11" i="10"/>
  <c r="C6" i="10"/>
  <c r="C8" i="10" s="1"/>
  <c r="E8" i="10" s="1"/>
  <c r="G226" i="10" l="1"/>
  <c r="H53" i="10"/>
  <c r="H54" i="10"/>
  <c r="G107" i="10"/>
  <c r="H107" i="10"/>
  <c r="H488" i="10"/>
  <c r="G68" i="10"/>
  <c r="G194" i="10"/>
  <c r="H210" i="10"/>
  <c r="H224" i="10"/>
  <c r="H489" i="10"/>
  <c r="H68" i="10"/>
  <c r="H294" i="10"/>
  <c r="H83" i="10"/>
  <c r="H296" i="10"/>
  <c r="G93" i="10"/>
  <c r="H360" i="10"/>
  <c r="H133" i="10"/>
  <c r="H655" i="10"/>
  <c r="H566" i="10"/>
  <c r="H149" i="10"/>
  <c r="H658" i="10"/>
  <c r="G133" i="10"/>
  <c r="H181" i="10"/>
  <c r="G752" i="10"/>
  <c r="H194" i="10"/>
  <c r="G325" i="10"/>
  <c r="G522" i="10"/>
  <c r="G698" i="10"/>
  <c r="G55" i="10"/>
  <c r="H116" i="10"/>
  <c r="G200" i="10"/>
  <c r="H325" i="10"/>
  <c r="H522" i="10"/>
  <c r="G699" i="10"/>
  <c r="H67" i="10"/>
  <c r="H120" i="10"/>
  <c r="G210" i="10"/>
  <c r="H354" i="10"/>
  <c r="H526" i="10"/>
  <c r="H751" i="10"/>
  <c r="G388" i="10"/>
  <c r="G567" i="10"/>
  <c r="G810" i="10"/>
  <c r="H78" i="10"/>
  <c r="H148" i="10"/>
  <c r="H388" i="10"/>
  <c r="H567" i="10"/>
  <c r="H810" i="10"/>
  <c r="G926" i="10"/>
  <c r="G853" i="10"/>
  <c r="G805" i="10"/>
  <c r="G751" i="10"/>
  <c r="G292" i="10"/>
  <c r="G241" i="10"/>
  <c r="G91" i="10"/>
  <c r="G78" i="10"/>
  <c r="G381" i="10"/>
  <c r="G256" i="10"/>
  <c r="G1033" i="10"/>
  <c r="G645" i="10"/>
  <c r="G603" i="10"/>
  <c r="G557" i="10"/>
  <c r="G484" i="10"/>
  <c r="G451" i="10"/>
  <c r="G418" i="10"/>
  <c r="G343" i="10"/>
  <c r="G240" i="10"/>
  <c r="G176" i="10"/>
  <c r="G147" i="10"/>
  <c r="G104" i="10"/>
  <c r="G437" i="10"/>
  <c r="G643" i="10"/>
  <c r="G291" i="10"/>
  <c r="G222" i="10"/>
  <c r="G206" i="10"/>
  <c r="G90" i="10"/>
  <c r="G77" i="10"/>
  <c r="G218" i="10"/>
  <c r="G1002" i="10"/>
  <c r="G905" i="10"/>
  <c r="G791" i="10"/>
  <c r="G726" i="10"/>
  <c r="G591" i="10"/>
  <c r="G444" i="10"/>
  <c r="G380" i="10"/>
  <c r="G342" i="10"/>
  <c r="G190" i="10"/>
  <c r="G174" i="10"/>
  <c r="G113" i="10"/>
  <c r="G60" i="10"/>
  <c r="G49" i="10"/>
  <c r="G722" i="10"/>
  <c r="G630" i="10"/>
  <c r="G542" i="10"/>
  <c r="G504" i="10"/>
  <c r="G188" i="10"/>
  <c r="G111" i="10"/>
  <c r="G59" i="10"/>
  <c r="G886" i="10"/>
  <c r="G992" i="10"/>
  <c r="G902" i="10"/>
  <c r="G839" i="10"/>
  <c r="G590" i="10"/>
  <c r="G543" i="10"/>
  <c r="G406" i="10"/>
  <c r="G309" i="10"/>
  <c r="G257" i="10"/>
  <c r="G220" i="10"/>
  <c r="G161" i="10"/>
  <c r="G143" i="10"/>
  <c r="G75" i="10"/>
  <c r="G778" i="10"/>
  <c r="G672" i="10"/>
  <c r="G399" i="10"/>
  <c r="G234" i="10"/>
  <c r="G48" i="10"/>
  <c r="G671" i="10"/>
  <c r="G308" i="10"/>
  <c r="G230" i="10"/>
  <c r="G86" i="10"/>
  <c r="G777" i="10"/>
  <c r="G713" i="10"/>
  <c r="G469" i="10"/>
  <c r="G436" i="10"/>
  <c r="G398" i="10"/>
  <c r="G201" i="10"/>
  <c r="G185" i="10"/>
  <c r="G169" i="10"/>
  <c r="G153" i="10"/>
  <c r="G140" i="10"/>
  <c r="G56" i="10"/>
  <c r="G873" i="10"/>
  <c r="G531" i="10"/>
  <c r="G275" i="10"/>
  <c r="G227" i="10"/>
  <c r="G123" i="10"/>
  <c r="G85" i="10"/>
  <c r="G949" i="10"/>
  <c r="G700" i="10"/>
  <c r="G492" i="10"/>
  <c r="G361" i="10"/>
  <c r="G326" i="10"/>
  <c r="G168" i="10"/>
  <c r="G108" i="10"/>
  <c r="H242" i="10"/>
  <c r="H422" i="10"/>
  <c r="H609" i="10"/>
  <c r="H1041" i="10"/>
  <c r="H694" i="10"/>
  <c r="H645" i="10"/>
  <c r="H604" i="10"/>
  <c r="H561" i="10"/>
  <c r="H520" i="10"/>
  <c r="H484" i="10"/>
  <c r="H451" i="10"/>
  <c r="H418" i="10"/>
  <c r="H383" i="10"/>
  <c r="H350" i="10"/>
  <c r="H319" i="10"/>
  <c r="H270" i="10"/>
  <c r="H223" i="10"/>
  <c r="H208" i="10"/>
  <c r="H192" i="10"/>
  <c r="H176" i="10"/>
  <c r="H164" i="10"/>
  <c r="H147" i="10"/>
  <c r="H132" i="10"/>
  <c r="H115" i="10"/>
  <c r="H104" i="10"/>
  <c r="H65" i="10"/>
  <c r="H52" i="10"/>
  <c r="H90" i="10"/>
  <c r="H61" i="10"/>
  <c r="H967" i="10"/>
  <c r="H469" i="10"/>
  <c r="H153" i="10"/>
  <c r="H71" i="10"/>
  <c r="H917" i="10"/>
  <c r="H848" i="10"/>
  <c r="H746" i="10"/>
  <c r="H689" i="10"/>
  <c r="H518" i="10"/>
  <c r="H318" i="10"/>
  <c r="H291" i="10"/>
  <c r="H263" i="10"/>
  <c r="H222" i="10"/>
  <c r="H206" i="10"/>
  <c r="H191" i="10"/>
  <c r="H163" i="10"/>
  <c r="H131" i="10"/>
  <c r="H114" i="10"/>
  <c r="H77" i="10"/>
  <c r="H51" i="10"/>
  <c r="H777" i="10"/>
  <c r="H625" i="10"/>
  <c r="H278" i="10"/>
  <c r="H185" i="10"/>
  <c r="H124" i="10"/>
  <c r="H57" i="10"/>
  <c r="H1002" i="10"/>
  <c r="H909" i="10"/>
  <c r="H797" i="10"/>
  <c r="H737" i="10"/>
  <c r="H685" i="10"/>
  <c r="H600" i="10"/>
  <c r="H549" i="10"/>
  <c r="H516" i="10"/>
  <c r="H483" i="10"/>
  <c r="H444" i="10"/>
  <c r="H417" i="10"/>
  <c r="H380" i="10"/>
  <c r="H342" i="10"/>
  <c r="H313" i="10"/>
  <c r="H261" i="10"/>
  <c r="H239" i="10"/>
  <c r="H190" i="10"/>
  <c r="H174" i="10"/>
  <c r="H162" i="10"/>
  <c r="H145" i="10"/>
  <c r="H130" i="10"/>
  <c r="H113" i="10"/>
  <c r="H103" i="10"/>
  <c r="H60" i="10"/>
  <c r="H49" i="10"/>
  <c r="H830" i="10"/>
  <c r="H500" i="10"/>
  <c r="H332" i="10"/>
  <c r="H110" i="10"/>
  <c r="H680" i="10"/>
  <c r="H638" i="10"/>
  <c r="H544" i="10"/>
  <c r="H512" i="10"/>
  <c r="H481" i="10"/>
  <c r="H413" i="10"/>
  <c r="H312" i="10"/>
  <c r="H288" i="10"/>
  <c r="H260" i="10"/>
  <c r="H236" i="10"/>
  <c r="H220" i="10"/>
  <c r="H204" i="10"/>
  <c r="H161" i="10"/>
  <c r="H144" i="10"/>
  <c r="H129" i="10"/>
  <c r="H102" i="10"/>
  <c r="H88" i="10"/>
  <c r="H75" i="10"/>
  <c r="H893" i="10"/>
  <c r="H836" i="10"/>
  <c r="H440" i="10"/>
  <c r="H369" i="10"/>
  <c r="H308" i="10"/>
  <c r="H256" i="10"/>
  <c r="H218" i="10"/>
  <c r="H158" i="10"/>
  <c r="H126" i="10"/>
  <c r="H86" i="10"/>
  <c r="H585" i="10"/>
  <c r="H366" i="10"/>
  <c r="H201" i="10"/>
  <c r="H96" i="10"/>
  <c r="H789" i="10"/>
  <c r="H722" i="10"/>
  <c r="H675" i="10"/>
  <c r="H630" i="10"/>
  <c r="H504" i="10"/>
  <c r="H476" i="10"/>
  <c r="H441" i="10"/>
  <c r="H373" i="10"/>
  <c r="H337" i="10"/>
  <c r="H287" i="10"/>
  <c r="H235" i="10"/>
  <c r="H203" i="10"/>
  <c r="H188" i="10"/>
  <c r="H172" i="10"/>
  <c r="H128" i="10"/>
  <c r="H112" i="10"/>
  <c r="H98" i="10"/>
  <c r="H87" i="10"/>
  <c r="H59" i="10"/>
  <c r="H48" i="10"/>
  <c r="H979" i="10"/>
  <c r="H589" i="10"/>
  <c r="H474" i="10"/>
  <c r="H335" i="10"/>
  <c r="H281" i="10"/>
  <c r="H202" i="10"/>
  <c r="H171" i="10"/>
  <c r="H142" i="10"/>
  <c r="H97" i="10"/>
  <c r="H74" i="10"/>
  <c r="H719" i="10"/>
  <c r="H539" i="10"/>
  <c r="H398" i="10"/>
  <c r="H169" i="10"/>
  <c r="H140" i="10"/>
  <c r="H957" i="10"/>
  <c r="H829" i="10"/>
  <c r="H665" i="10"/>
  <c r="H623" i="10"/>
  <c r="H579" i="10"/>
  <c r="H531" i="10"/>
  <c r="H496" i="10"/>
  <c r="H365" i="10"/>
  <c r="H329" i="10"/>
  <c r="H303" i="10"/>
  <c r="H277" i="10"/>
  <c r="H254" i="10"/>
  <c r="H228" i="10"/>
  <c r="H217" i="10"/>
  <c r="H123" i="10"/>
  <c r="H109" i="10"/>
  <c r="H94" i="10"/>
  <c r="H85" i="10"/>
  <c r="H70" i="10"/>
  <c r="H949" i="10"/>
  <c r="H821" i="10"/>
  <c r="H772" i="10"/>
  <c r="H709" i="10"/>
  <c r="H659" i="10"/>
  <c r="H619" i="10"/>
  <c r="H571" i="10"/>
  <c r="H493" i="10"/>
  <c r="H468" i="10"/>
  <c r="H435" i="10"/>
  <c r="H396" i="10"/>
  <c r="H362" i="10"/>
  <c r="H328" i="10"/>
  <c r="H302" i="10"/>
  <c r="H252" i="10"/>
  <c r="H213" i="10"/>
  <c r="H200" i="10"/>
  <c r="H184" i="10"/>
  <c r="H168" i="10"/>
  <c r="H152" i="10"/>
  <c r="H139" i="10"/>
  <c r="H108" i="10"/>
  <c r="H93" i="10"/>
  <c r="H69" i="10"/>
  <c r="H55" i="10"/>
  <c r="H868" i="10"/>
  <c r="H814" i="10"/>
  <c r="H766" i="10"/>
  <c r="H462" i="10"/>
  <c r="H433" i="10"/>
  <c r="H395" i="10"/>
  <c r="H298" i="10"/>
  <c r="H273" i="10"/>
  <c r="H246" i="10"/>
  <c r="H226" i="10"/>
  <c r="H212" i="10"/>
  <c r="H183" i="10"/>
  <c r="H151" i="10"/>
  <c r="H135" i="10"/>
  <c r="H122" i="10"/>
  <c r="H84" i="10"/>
  <c r="G165" i="10"/>
  <c r="H243" i="10"/>
  <c r="H425" i="10"/>
  <c r="G866" i="10"/>
  <c r="H618" i="10"/>
  <c r="H91" i="10"/>
  <c r="H165" i="10"/>
  <c r="H271" i="10"/>
  <c r="G453" i="10"/>
  <c r="G619" i="10"/>
  <c r="H936" i="10"/>
  <c r="H92" i="10"/>
  <c r="H180" i="10"/>
  <c r="G273" i="10"/>
  <c r="G459" i="10"/>
  <c r="H653" i="10"/>
  <c r="H945" i="10"/>
  <c r="I1084" i="10"/>
  <c r="J6" i="10" s="1"/>
  <c r="G1061" i="10"/>
  <c r="G1055" i="10"/>
  <c r="G1049" i="10"/>
  <c r="G1040" i="10"/>
  <c r="G1034" i="10"/>
  <c r="G1028" i="10"/>
  <c r="G1022" i="10"/>
  <c r="G1016" i="10"/>
  <c r="G1010" i="10"/>
  <c r="G1001" i="10"/>
  <c r="G995" i="10"/>
  <c r="G989" i="10"/>
  <c r="G983" i="10"/>
  <c r="G977" i="10"/>
  <c r="G968" i="10"/>
  <c r="G962" i="10"/>
  <c r="G956" i="10"/>
  <c r="G950" i="10"/>
  <c r="G944" i="10"/>
  <c r="G935" i="10"/>
  <c r="G929" i="10"/>
  <c r="G923" i="10"/>
  <c r="G915" i="10"/>
  <c r="G909" i="10"/>
  <c r="G903" i="10"/>
  <c r="G894" i="10"/>
  <c r="G888" i="10"/>
  <c r="G882" i="10"/>
  <c r="G874" i="10"/>
  <c r="G869" i="10"/>
  <c r="G863" i="10"/>
  <c r="G854" i="10"/>
  <c r="G848" i="10"/>
  <c r="G830" i="10"/>
  <c r="G821" i="10"/>
  <c r="G815" i="10"/>
  <c r="G809" i="10"/>
  <c r="G796" i="10"/>
  <c r="G790" i="10"/>
  <c r="G785" i="10"/>
  <c r="G776" i="10"/>
  <c r="G770" i="10"/>
  <c r="G764" i="10"/>
  <c r="G755" i="10"/>
  <c r="G749" i="10"/>
  <c r="G741" i="10"/>
  <c r="G735" i="10"/>
  <c r="G729" i="10"/>
  <c r="G720" i="10"/>
  <c r="G715" i="10"/>
  <c r="G709" i="10"/>
  <c r="G701" i="10"/>
  <c r="G695" i="10"/>
  <c r="G689" i="10"/>
  <c r="G680" i="10"/>
  <c r="G674" i="10"/>
  <c r="G665" i="10"/>
  <c r="G659" i="10"/>
  <c r="G653" i="10"/>
  <c r="G644" i="10"/>
  <c r="G638" i="10"/>
  <c r="G629" i="10"/>
  <c r="G623" i="10"/>
  <c r="G617" i="10"/>
  <c r="G608" i="10"/>
  <c r="G602" i="10"/>
  <c r="G596" i="10"/>
  <c r="G587" i="10"/>
  <c r="G581" i="10"/>
  <c r="G572" i="10"/>
  <c r="G566" i="10"/>
  <c r="G560" i="10"/>
  <c r="G551" i="10"/>
  <c r="G545" i="10"/>
  <c r="G539" i="10"/>
  <c r="G530" i="10"/>
  <c r="G524" i="10"/>
  <c r="G518" i="10"/>
  <c r="G512" i="10"/>
  <c r="G506" i="10"/>
  <c r="G497" i="10"/>
  <c r="G1032" i="10"/>
  <c r="G1023" i="10"/>
  <c r="G1012" i="10"/>
  <c r="G1000" i="10"/>
  <c r="G991" i="10"/>
  <c r="G982" i="10"/>
  <c r="G970" i="10"/>
  <c r="G961" i="10"/>
  <c r="G952" i="10"/>
  <c r="G943" i="10"/>
  <c r="G931" i="10"/>
  <c r="G922" i="10"/>
  <c r="G904" i="10"/>
  <c r="G1065" i="10"/>
  <c r="G1056" i="10"/>
  <c r="G1042" i="10"/>
  <c r="G1031" i="10"/>
  <c r="G1021" i="10"/>
  <c r="G999" i="10"/>
  <c r="G981" i="10"/>
  <c r="G960" i="10"/>
  <c r="G942" i="10"/>
  <c r="G921" i="10"/>
  <c r="G911" i="10"/>
  <c r="G892" i="10"/>
  <c r="G884" i="10"/>
  <c r="G1060" i="10"/>
  <c r="G1026" i="10"/>
  <c r="G1017" i="10"/>
  <c r="G907" i="10"/>
  <c r="G896" i="10"/>
  <c r="G878" i="10"/>
  <c r="G871" i="10"/>
  <c r="G852" i="10"/>
  <c r="G844" i="10"/>
  <c r="G828" i="10"/>
  <c r="G817" i="10"/>
  <c r="G800" i="10"/>
  <c r="G792" i="10"/>
  <c r="G774" i="10"/>
  <c r="G766" i="10"/>
  <c r="G747" i="10"/>
  <c r="G737" i="10"/>
  <c r="G711" i="10"/>
  <c r="G693" i="10"/>
  <c r="G682" i="10"/>
  <c r="G663" i="10"/>
  <c r="G655" i="10"/>
  <c r="G636" i="10"/>
  <c r="G625" i="10"/>
  <c r="G606" i="10"/>
  <c r="G571" i="10"/>
  <c r="G564" i="10"/>
  <c r="G1059" i="10"/>
  <c r="G1050" i="10"/>
  <c r="G1036" i="10"/>
  <c r="G1025" i="10"/>
  <c r="G1015" i="10"/>
  <c r="G1003" i="10"/>
  <c r="G994" i="10"/>
  <c r="G985" i="10"/>
  <c r="G976" i="10"/>
  <c r="G964" i="10"/>
  <c r="G955" i="10"/>
  <c r="G946" i="10"/>
  <c r="G934" i="10"/>
  <c r="G925" i="10"/>
  <c r="G906" i="10"/>
  <c r="G877" i="10"/>
  <c r="G851" i="10"/>
  <c r="G827" i="10"/>
  <c r="G799" i="10"/>
  <c r="G773" i="10"/>
  <c r="G718" i="10"/>
  <c r="G692" i="10"/>
  <c r="G662" i="10"/>
  <c r="G635" i="10"/>
  <c r="G605" i="10"/>
  <c r="G598" i="10"/>
  <c r="G588" i="10"/>
  <c r="G563" i="10"/>
  <c r="G553" i="10"/>
  <c r="G546" i="10"/>
  <c r="G521" i="10"/>
  <c r="G514" i="10"/>
  <c r="G498" i="10"/>
  <c r="G1064" i="10"/>
  <c r="G1051" i="10"/>
  <c r="G998" i="10"/>
  <c r="G986" i="10"/>
  <c r="G1048" i="10"/>
  <c r="G1030" i="10"/>
  <c r="G1063" i="10"/>
  <c r="G1047" i="10"/>
  <c r="G1013" i="10"/>
  <c r="G997" i="10"/>
  <c r="G984" i="10"/>
  <c r="G967" i="10"/>
  <c r="G953" i="10"/>
  <c r="G937" i="10"/>
  <c r="G1046" i="10"/>
  <c r="G1029" i="10"/>
  <c r="G1057" i="10"/>
  <c r="G1038" i="10"/>
  <c r="G1005" i="10"/>
  <c r="G948" i="10"/>
  <c r="G890" i="10"/>
  <c r="G868" i="10"/>
  <c r="G846" i="10"/>
  <c r="G836" i="10"/>
  <c r="G826" i="10"/>
  <c r="G814" i="10"/>
  <c r="G794" i="10"/>
  <c r="G772" i="10"/>
  <c r="G760" i="10"/>
  <c r="G739" i="10"/>
  <c r="G730" i="10"/>
  <c r="G717" i="10"/>
  <c r="G708" i="10"/>
  <c r="G684" i="10"/>
  <c r="G675" i="10"/>
  <c r="G661" i="10"/>
  <c r="G649" i="10"/>
  <c r="G627" i="10"/>
  <c r="G618" i="10"/>
  <c r="G604" i="10"/>
  <c r="G584" i="10"/>
  <c r="G573" i="10"/>
  <c r="G552" i="10"/>
  <c r="G544" i="10"/>
  <c r="G533" i="10"/>
  <c r="G510" i="10"/>
  <c r="G500" i="10"/>
  <c r="G493" i="10"/>
  <c r="G480" i="10"/>
  <c r="G473" i="10"/>
  <c r="G458" i="10"/>
  <c r="G446" i="10"/>
  <c r="G433" i="10"/>
  <c r="G417" i="10"/>
  <c r="G401" i="10"/>
  <c r="G391" i="10"/>
  <c r="G378" i="10"/>
  <c r="G362" i="10"/>
  <c r="G346" i="10"/>
  <c r="G1054" i="10"/>
  <c r="G1037" i="10"/>
  <c r="G1020" i="10"/>
  <c r="G1004" i="10"/>
  <c r="G990" i="10"/>
  <c r="G978" i="10"/>
  <c r="G959" i="10"/>
  <c r="G947" i="10"/>
  <c r="G930" i="10"/>
  <c r="G916" i="10"/>
  <c r="G876" i="10"/>
  <c r="G867" i="10"/>
  <c r="G855" i="10"/>
  <c r="G845" i="10"/>
  <c r="G835" i="10"/>
  <c r="G813" i="10"/>
  <c r="G804" i="10"/>
  <c r="G793" i="10"/>
  <c r="G781" i="10"/>
  <c r="G759" i="10"/>
  <c r="G750" i="10"/>
  <c r="G738" i="10"/>
  <c r="G728" i="10"/>
  <c r="G696" i="10"/>
  <c r="G683" i="10"/>
  <c r="G673" i="10"/>
  <c r="G648" i="10"/>
  <c r="G639" i="10"/>
  <c r="G626" i="10"/>
  <c r="G616" i="10"/>
  <c r="G592" i="10"/>
  <c r="G525" i="10"/>
  <c r="G517" i="10"/>
  <c r="G486" i="10"/>
  <c r="G479" i="10"/>
  <c r="G452" i="10"/>
  <c r="G439" i="10"/>
  <c r="G423" i="10"/>
  <c r="G407" i="10"/>
  <c r="G400" i="10"/>
  <c r="G384" i="10"/>
  <c r="G368" i="10"/>
  <c r="G352" i="10"/>
  <c r="G336" i="10"/>
  <c r="G330" i="10"/>
  <c r="G324" i="10"/>
  <c r="G315" i="10"/>
  <c r="G310" i="10"/>
  <c r="G301" i="10"/>
  <c r="G295" i="10"/>
  <c r="G289" i="10"/>
  <c r="G280" i="10"/>
  <c r="G274" i="10"/>
  <c r="G265" i="10"/>
  <c r="G259" i="10"/>
  <c r="G253" i="10"/>
  <c r="G244" i="10"/>
  <c r="G238" i="10"/>
  <c r="G229" i="10"/>
  <c r="G223" i="10"/>
  <c r="G217" i="10"/>
  <c r="G208" i="10"/>
  <c r="G202" i="10"/>
  <c r="G193" i="10"/>
  <c r="G187" i="10"/>
  <c r="G181" i="10"/>
  <c r="G172" i="10"/>
  <c r="G166" i="10"/>
  <c r="G160" i="10"/>
  <c r="G151" i="10"/>
  <c r="G145" i="10"/>
  <c r="G139" i="10"/>
  <c r="G130" i="10"/>
  <c r="G124" i="10"/>
  <c r="G115" i="10"/>
  <c r="G109" i="10"/>
  <c r="G103" i="10"/>
  <c r="G94" i="10"/>
  <c r="G88" i="10"/>
  <c r="G79" i="10"/>
  <c r="G73" i="10"/>
  <c r="G67" i="10"/>
  <c r="G58" i="10"/>
  <c r="G1062" i="10"/>
  <c r="G1027" i="10"/>
  <c r="G975" i="10"/>
  <c r="G957" i="10"/>
  <c r="G936" i="10"/>
  <c r="G917" i="10"/>
  <c r="G898" i="10"/>
  <c r="G885" i="10"/>
  <c r="G872" i="10"/>
  <c r="G857" i="10"/>
  <c r="G847" i="10"/>
  <c r="G833" i="10"/>
  <c r="G820" i="10"/>
  <c r="G808" i="10"/>
  <c r="G678" i="10"/>
  <c r="G609" i="10"/>
  <c r="G585" i="10"/>
  <c r="G570" i="10"/>
  <c r="G538" i="10"/>
  <c r="G526" i="10"/>
  <c r="G516" i="10"/>
  <c r="G507" i="10"/>
  <c r="G488" i="10"/>
  <c r="G462" i="10"/>
  <c r="G440" i="10"/>
  <c r="G413" i="10"/>
  <c r="G395" i="10"/>
  <c r="G383" i="10"/>
  <c r="G365" i="10"/>
  <c r="G354" i="10"/>
  <c r="G335" i="10"/>
  <c r="G328" i="10"/>
  <c r="G318" i="10"/>
  <c r="G312" i="10"/>
  <c r="G302" i="10"/>
  <c r="G294" i="10"/>
  <c r="G287" i="10"/>
  <c r="G277" i="10"/>
  <c r="G270" i="10"/>
  <c r="G260" i="10"/>
  <c r="G252" i="10"/>
  <c r="G242" i="10"/>
  <c r="G235" i="10"/>
  <c r="G219" i="10"/>
  <c r="G203" i="10"/>
  <c r="G180" i="10"/>
  <c r="G164" i="10"/>
  <c r="G148" i="10"/>
  <c r="G132" i="10"/>
  <c r="G116" i="10"/>
  <c r="G1058" i="10"/>
  <c r="G971" i="10"/>
  <c r="G954" i="10"/>
  <c r="G933" i="10"/>
  <c r="G914" i="10"/>
  <c r="G897" i="10"/>
  <c r="G819" i="10"/>
  <c r="G807" i="10"/>
  <c r="G780" i="10"/>
  <c r="G756" i="10"/>
  <c r="G745" i="10"/>
  <c r="G731" i="10"/>
  <c r="G716" i="10"/>
  <c r="G706" i="10"/>
  <c r="G691" i="10"/>
  <c r="G677" i="10"/>
  <c r="G664" i="10"/>
  <c r="G647" i="10"/>
  <c r="G637" i="10"/>
  <c r="G622" i="10"/>
  <c r="G597" i="10"/>
  <c r="G583" i="10"/>
  <c r="G569" i="10"/>
  <c r="G547" i="10"/>
  <c r="G515" i="10"/>
  <c r="G495" i="10"/>
  <c r="G471" i="10"/>
  <c r="G455" i="10"/>
  <c r="G447" i="10"/>
  <c r="G428" i="10"/>
  <c r="G420" i="10"/>
  <c r="G402" i="10"/>
  <c r="G390" i="10"/>
  <c r="G372" i="10"/>
  <c r="G364" i="10"/>
  <c r="G345" i="10"/>
  <c r="G225" i="10"/>
  <c r="G1024" i="10"/>
  <c r="G996" i="10"/>
  <c r="G932" i="10"/>
  <c r="G913" i="10"/>
  <c r="G870" i="10"/>
  <c r="G856" i="10"/>
  <c r="G843" i="10"/>
  <c r="G832" i="10"/>
  <c r="G818" i="10"/>
  <c r="G806" i="10"/>
  <c r="G795" i="10"/>
  <c r="G779" i="10"/>
  <c r="G769" i="10"/>
  <c r="G754" i="10"/>
  <c r="G621" i="10"/>
  <c r="G559" i="10"/>
  <c r="G534" i="10"/>
  <c r="G487" i="10"/>
  <c r="G478" i="10"/>
  <c r="G461" i="10"/>
  <c r="G454" i="10"/>
  <c r="G438" i="10"/>
  <c r="G427" i="10"/>
  <c r="G409" i="10"/>
  <c r="G382" i="10"/>
  <c r="G353" i="10"/>
  <c r="G334" i="10"/>
  <c r="G327" i="10"/>
  <c r="G317" i="10"/>
  <c r="G311" i="10"/>
  <c r="G300" i="10"/>
  <c r="G293" i="10"/>
  <c r="G283" i="10"/>
  <c r="G276" i="10"/>
  <c r="G269" i="10"/>
  <c r="G258" i="10"/>
  <c r="G248" i="10"/>
  <c r="G1053" i="10"/>
  <c r="G1019" i="10"/>
  <c r="G993" i="10"/>
  <c r="G969" i="10"/>
  <c r="G951" i="10"/>
  <c r="G912" i="10"/>
  <c r="G895" i="10"/>
  <c r="G883" i="10"/>
  <c r="G768" i="10"/>
  <c r="G753" i="10"/>
  <c r="G727" i="10"/>
  <c r="G702" i="10"/>
  <c r="G690" i="10"/>
  <c r="G676" i="10"/>
  <c r="G660" i="10"/>
  <c r="G646" i="10"/>
  <c r="G634" i="10"/>
  <c r="G620" i="10"/>
  <c r="G607" i="10"/>
  <c r="G582" i="10"/>
  <c r="G568" i="10"/>
  <c r="G532" i="10"/>
  <c r="G523" i="10"/>
  <c r="G505" i="10"/>
  <c r="G494" i="10"/>
  <c r="G485" i="10"/>
  <c r="G470" i="10"/>
  <c r="G445" i="10"/>
  <c r="G419" i="10"/>
  <c r="G389" i="10"/>
  <c r="G371" i="10"/>
  <c r="G363" i="10"/>
  <c r="G344" i="10"/>
  <c r="G1041" i="10"/>
  <c r="G1011" i="10"/>
  <c r="G987" i="10"/>
  <c r="G945" i="10"/>
  <c r="G891" i="10"/>
  <c r="G865" i="10"/>
  <c r="G850" i="10"/>
  <c r="G838" i="10"/>
  <c r="G829" i="10"/>
  <c r="G812" i="10"/>
  <c r="G789" i="10"/>
  <c r="G657" i="10"/>
  <c r="G642" i="10"/>
  <c r="G615" i="10"/>
  <c r="G589" i="10"/>
  <c r="G578" i="10"/>
  <c r="G520" i="10"/>
  <c r="G511" i="10"/>
  <c r="G499" i="10"/>
  <c r="G483" i="10"/>
  <c r="G468" i="10"/>
  <c r="G457" i="10"/>
  <c r="G443" i="10"/>
  <c r="G435" i="10"/>
  <c r="G416" i="10"/>
  <c r="G405" i="10"/>
  <c r="G387" i="10"/>
  <c r="G379" i="10"/>
  <c r="G360" i="10"/>
  <c r="G349" i="10"/>
  <c r="G228" i="10"/>
  <c r="G212" i="10"/>
  <c r="G199" i="10"/>
  <c r="G183" i="10"/>
  <c r="G167" i="10"/>
  <c r="G144" i="10"/>
  <c r="G128" i="10"/>
  <c r="G112" i="10"/>
  <c r="G96" i="10"/>
  <c r="G83" i="10"/>
  <c r="G57" i="10"/>
  <c r="G51" i="10"/>
  <c r="G1039" i="10"/>
  <c r="G963" i="10"/>
  <c r="G924" i="10"/>
  <c r="G908" i="10"/>
  <c r="G875" i="10"/>
  <c r="G788" i="10"/>
  <c r="G721" i="10"/>
  <c r="G710" i="10"/>
  <c r="G697" i="10"/>
  <c r="G681" i="10"/>
  <c r="G667" i="10"/>
  <c r="G656" i="10"/>
  <c r="G641" i="10"/>
  <c r="G628" i="10"/>
  <c r="G614" i="10"/>
  <c r="G601" i="10"/>
  <c r="G565" i="10"/>
  <c r="G550" i="10"/>
  <c r="G541" i="10"/>
  <c r="G529" i="10"/>
  <c r="G490" i="10"/>
  <c r="G475" i="10"/>
  <c r="G467" i="10"/>
  <c r="G450" i="10"/>
  <c r="G442" i="10"/>
  <c r="G424" i="10"/>
  <c r="G415" i="10"/>
  <c r="G397" i="10"/>
  <c r="G367" i="10"/>
  <c r="G341" i="10"/>
  <c r="G331" i="10"/>
  <c r="G323" i="10"/>
  <c r="G314" i="10"/>
  <c r="G307" i="10"/>
  <c r="G297" i="10"/>
  <c r="G290" i="10"/>
  <c r="G279" i="10"/>
  <c r="G272" i="10"/>
  <c r="G262" i="10"/>
  <c r="G255" i="10"/>
  <c r="G245" i="10"/>
  <c r="G237" i="10"/>
  <c r="G221" i="10"/>
  <c r="G205" i="10"/>
  <c r="G189" i="10"/>
  <c r="G173" i="10"/>
  <c r="G150" i="10"/>
  <c r="G134" i="10"/>
  <c r="G121" i="10"/>
  <c r="G105" i="10"/>
  <c r="G89" i="10"/>
  <c r="G66" i="10"/>
  <c r="G980" i="10"/>
  <c r="G941" i="10"/>
  <c r="G889" i="10"/>
  <c r="G864" i="10"/>
  <c r="G849" i="10"/>
  <c r="G837" i="10"/>
  <c r="G825" i="10"/>
  <c r="G811" i="10"/>
  <c r="G798" i="10"/>
  <c r="G787" i="10"/>
  <c r="G76" i="10"/>
  <c r="G106" i="10"/>
  <c r="G125" i="10"/>
  <c r="G146" i="10"/>
  <c r="G154" i="10"/>
  <c r="G175" i="10"/>
  <c r="G186" i="10"/>
  <c r="G198" i="10"/>
  <c r="G207" i="10"/>
  <c r="G347" i="10"/>
  <c r="G403" i="10"/>
  <c r="G421" i="10"/>
  <c r="G472" i="10"/>
  <c r="G508" i="10"/>
  <c r="G548" i="10"/>
  <c r="G599" i="10"/>
  <c r="G679" i="10"/>
  <c r="G707" i="10"/>
  <c r="G732" i="10"/>
  <c r="G757" i="10"/>
  <c r="G786" i="10"/>
  <c r="G910" i="10"/>
  <c r="G1009" i="10"/>
  <c r="H1061" i="10"/>
  <c r="H1055" i="10"/>
  <c r="H1049" i="10"/>
  <c r="H1040" i="10"/>
  <c r="H1034" i="10"/>
  <c r="H1028" i="10"/>
  <c r="H1022" i="10"/>
  <c r="H1016" i="10"/>
  <c r="H1010" i="10"/>
  <c r="H1001" i="10"/>
  <c r="H995" i="10"/>
  <c r="H989" i="10"/>
  <c r="H983" i="10"/>
  <c r="H977" i="10"/>
  <c r="H968" i="10"/>
  <c r="H962" i="10"/>
  <c r="H956" i="10"/>
  <c r="H950" i="10"/>
  <c r="H944" i="10"/>
  <c r="H935" i="10"/>
  <c r="H929" i="10"/>
  <c r="H923" i="10"/>
  <c r="H1060" i="10"/>
  <c r="H1054" i="10"/>
  <c r="H1048" i="10"/>
  <c r="H1039" i="10"/>
  <c r="H1033" i="10"/>
  <c r="H1027" i="10"/>
  <c r="H1021" i="10"/>
  <c r="H1015" i="10"/>
  <c r="H1065" i="10"/>
  <c r="H1059" i="10"/>
  <c r="H1053" i="10"/>
  <c r="H1047" i="10"/>
  <c r="H1038" i="10"/>
  <c r="H1032" i="10"/>
  <c r="H1026" i="10"/>
  <c r="H1020" i="10"/>
  <c r="H1014" i="10"/>
  <c r="H1005" i="10"/>
  <c r="H999" i="10"/>
  <c r="H993" i="10"/>
  <c r="H987" i="10"/>
  <c r="H981" i="10"/>
  <c r="H975" i="10"/>
  <c r="H966" i="10"/>
  <c r="H960" i="10"/>
  <c r="H954" i="10"/>
  <c r="H948" i="10"/>
  <c r="H942" i="10"/>
  <c r="H933" i="10"/>
  <c r="H927" i="10"/>
  <c r="H921" i="10"/>
  <c r="H913" i="10"/>
  <c r="H907" i="10"/>
  <c r="H898" i="10"/>
  <c r="H892" i="10"/>
  <c r="H886" i="10"/>
  <c r="H878" i="10"/>
  <c r="H873" i="10"/>
  <c r="H867" i="10"/>
  <c r="H858" i="10"/>
  <c r="H852" i="10"/>
  <c r="H846" i="10"/>
  <c r="H839" i="10"/>
  <c r="H834" i="10"/>
  <c r="H828" i="10"/>
  <c r="H819" i="10"/>
  <c r="H813" i="10"/>
  <c r="H807" i="10"/>
  <c r="H800" i="10"/>
  <c r="H794" i="10"/>
  <c r="H788" i="10"/>
  <c r="H780" i="10"/>
  <c r="H774" i="10"/>
  <c r="H768" i="10"/>
  <c r="H759" i="10"/>
  <c r="H753" i="10"/>
  <c r="H747" i="10"/>
  <c r="H739" i="10"/>
  <c r="H733" i="10"/>
  <c r="H727" i="10"/>
  <c r="H713" i="10"/>
  <c r="H699" i="10"/>
  <c r="H693" i="10"/>
  <c r="H684" i="10"/>
  <c r="H678" i="10"/>
  <c r="H672" i="10"/>
  <c r="H663" i="10"/>
  <c r="H657" i="10"/>
  <c r="H648" i="10"/>
  <c r="H642" i="10"/>
  <c r="H636" i="10"/>
  <c r="H627" i="10"/>
  <c r="H621" i="10"/>
  <c r="H615" i="10"/>
  <c r="H606" i="10"/>
  <c r="H1064" i="10"/>
  <c r="H1058" i="10"/>
  <c r="H1052" i="10"/>
  <c r="H1046" i="10"/>
  <c r="H1037" i="10"/>
  <c r="H1031" i="10"/>
  <c r="H1025" i="10"/>
  <c r="H1019" i="10"/>
  <c r="H1013" i="10"/>
  <c r="H1004" i="10"/>
  <c r="H998" i="10"/>
  <c r="H992" i="10"/>
  <c r="H986" i="10"/>
  <c r="H980" i="10"/>
  <c r="H971" i="10"/>
  <c r="H965" i="10"/>
  <c r="H959" i="10"/>
  <c r="H953" i="10"/>
  <c r="H947" i="10"/>
  <c r="H941" i="10"/>
  <c r="H932" i="10"/>
  <c r="H926" i="10"/>
  <c r="H912" i="10"/>
  <c r="H906" i="10"/>
  <c r="H897" i="10"/>
  <c r="H891" i="10"/>
  <c r="H885" i="10"/>
  <c r="H877" i="10"/>
  <c r="H872" i="10"/>
  <c r="H866" i="10"/>
  <c r="H857" i="10"/>
  <c r="H851" i="10"/>
  <c r="H845" i="10"/>
  <c r="H838" i="10"/>
  <c r="H833" i="10"/>
  <c r="H827" i="10"/>
  <c r="H818" i="10"/>
  <c r="H812" i="10"/>
  <c r="H806" i="10"/>
  <c r="H799" i="10"/>
  <c r="H793" i="10"/>
  <c r="H787" i="10"/>
  <c r="H779" i="10"/>
  <c r="H773" i="10"/>
  <c r="H767" i="10"/>
  <c r="H758" i="10"/>
  <c r="H752" i="10"/>
  <c r="H738" i="10"/>
  <c r="H732" i="10"/>
  <c r="H726" i="10"/>
  <c r="H718" i="10"/>
  <c r="H712" i="10"/>
  <c r="H707" i="10"/>
  <c r="H698" i="10"/>
  <c r="H692" i="10"/>
  <c r="H683" i="10"/>
  <c r="H677" i="10"/>
  <c r="H671" i="10"/>
  <c r="H662" i="10"/>
  <c r="H656" i="10"/>
  <c r="H647" i="10"/>
  <c r="H641" i="10"/>
  <c r="H635" i="10"/>
  <c r="H626" i="10"/>
  <c r="H620" i="10"/>
  <c r="H614" i="10"/>
  <c r="H605" i="10"/>
  <c r="H599" i="10"/>
  <c r="H590" i="10"/>
  <c r="H584" i="10"/>
  <c r="H578" i="10"/>
  <c r="H569" i="10"/>
  <c r="H563" i="10"/>
  <c r="H557" i="10"/>
  <c r="H548" i="10"/>
  <c r="H542" i="10"/>
  <c r="H533" i="10"/>
  <c r="H527" i="10"/>
  <c r="H521" i="10"/>
  <c r="H515" i="10"/>
  <c r="H1056" i="10"/>
  <c r="H1042" i="10"/>
  <c r="H911" i="10"/>
  <c r="H1011" i="10"/>
  <c r="H990" i="10"/>
  <c r="H969" i="10"/>
  <c r="H951" i="10"/>
  <c r="H930" i="10"/>
  <c r="H903" i="10"/>
  <c r="H874" i="10"/>
  <c r="H1050" i="10"/>
  <c r="H1036" i="10"/>
  <c r="H1003" i="10"/>
  <c r="H994" i="10"/>
  <c r="H985" i="10"/>
  <c r="H976" i="10"/>
  <c r="H964" i="10"/>
  <c r="H955" i="10"/>
  <c r="H946" i="10"/>
  <c r="H934" i="10"/>
  <c r="H925" i="10"/>
  <c r="H915" i="10"/>
  <c r="H888" i="10"/>
  <c r="H863" i="10"/>
  <c r="H809" i="10"/>
  <c r="H785" i="10"/>
  <c r="H755" i="10"/>
  <c r="H729" i="10"/>
  <c r="H701" i="10"/>
  <c r="H674" i="10"/>
  <c r="H644" i="10"/>
  <c r="H617" i="10"/>
  <c r="H598" i="10"/>
  <c r="H588" i="10"/>
  <c r="H581" i="10"/>
  <c r="H553" i="10"/>
  <c r="H914" i="10"/>
  <c r="H895" i="10"/>
  <c r="H887" i="10"/>
  <c r="H870" i="10"/>
  <c r="H859" i="10"/>
  <c r="H843" i="10"/>
  <c r="H835" i="10"/>
  <c r="H816" i="10"/>
  <c r="H808" i="10"/>
  <c r="H791" i="10"/>
  <c r="H781" i="10"/>
  <c r="H765" i="10"/>
  <c r="H754" i="10"/>
  <c r="H736" i="10"/>
  <c r="H728" i="10"/>
  <c r="H710" i="10"/>
  <c r="H700" i="10"/>
  <c r="H681" i="10"/>
  <c r="H673" i="10"/>
  <c r="H654" i="10"/>
  <c r="H643" i="10"/>
  <c r="H624" i="10"/>
  <c r="H616" i="10"/>
  <c r="H580" i="10"/>
  <c r="H570" i="10"/>
  <c r="H538" i="10"/>
  <c r="H528" i="10"/>
  <c r="H507" i="10"/>
  <c r="H491" i="10"/>
  <c r="H485" i="10"/>
  <c r="H479" i="10"/>
  <c r="H473" i="10"/>
  <c r="H467" i="10"/>
  <c r="H459" i="10"/>
  <c r="H454" i="10"/>
  <c r="H448" i="10"/>
  <c r="H442" i="10"/>
  <c r="H436" i="10"/>
  <c r="H427" i="10"/>
  <c r="H421" i="10"/>
  <c r="H415" i="10"/>
  <c r="H406" i="10"/>
  <c r="H400" i="10"/>
  <c r="H391" i="10"/>
  <c r="H385" i="10"/>
  <c r="H379" i="10"/>
  <c r="H370" i="10"/>
  <c r="H364" i="10"/>
  <c r="H355" i="10"/>
  <c r="H349" i="10"/>
  <c r="H343" i="10"/>
  <c r="H1030" i="10"/>
  <c r="H1017" i="10"/>
  <c r="H1063" i="10"/>
  <c r="H1029" i="10"/>
  <c r="H1062" i="10"/>
  <c r="H1012" i="10"/>
  <c r="H996" i="10"/>
  <c r="H982" i="10"/>
  <c r="H1023" i="10"/>
  <c r="H991" i="10"/>
  <c r="H978" i="10"/>
  <c r="H961" i="10"/>
  <c r="H931" i="10"/>
  <c r="H916" i="10"/>
  <c r="H904" i="10"/>
  <c r="H876" i="10"/>
  <c r="H855" i="10"/>
  <c r="H804" i="10"/>
  <c r="H750" i="10"/>
  <c r="H696" i="10"/>
  <c r="H639" i="10"/>
  <c r="H592" i="10"/>
  <c r="H564" i="10"/>
  <c r="H525" i="10"/>
  <c r="H517" i="10"/>
  <c r="H486" i="10"/>
  <c r="H452" i="10"/>
  <c r="H439" i="10"/>
  <c r="H423" i="10"/>
  <c r="H407" i="10"/>
  <c r="H384" i="10"/>
  <c r="H368" i="10"/>
  <c r="H352" i="10"/>
  <c r="H336" i="10"/>
  <c r="H330" i="10"/>
  <c r="H324" i="10"/>
  <c r="H315" i="10"/>
  <c r="H310" i="10"/>
  <c r="H301" i="10"/>
  <c r="H295" i="10"/>
  <c r="H289" i="10"/>
  <c r="H280" i="10"/>
  <c r="H274" i="10"/>
  <c r="H265" i="10"/>
  <c r="H259" i="10"/>
  <c r="H253" i="10"/>
  <c r="H244" i="10"/>
  <c r="H238" i="10"/>
  <c r="H902" i="10"/>
  <c r="H889" i="10"/>
  <c r="H825" i="10"/>
  <c r="H771" i="10"/>
  <c r="H716" i="10"/>
  <c r="H660" i="10"/>
  <c r="H603" i="10"/>
  <c r="H583" i="10"/>
  <c r="H572" i="10"/>
  <c r="H562" i="10"/>
  <c r="H551" i="10"/>
  <c r="H543" i="10"/>
  <c r="H532" i="10"/>
  <c r="H509" i="10"/>
  <c r="H499" i="10"/>
  <c r="H492" i="10"/>
  <c r="H472" i="10"/>
  <c r="H457" i="10"/>
  <c r="H445" i="10"/>
  <c r="H429" i="10"/>
  <c r="H416" i="10"/>
  <c r="H390" i="10"/>
  <c r="H374" i="10"/>
  <c r="H361" i="10"/>
  <c r="H345" i="10"/>
  <c r="H1000" i="10"/>
  <c r="H796" i="10"/>
  <c r="H770" i="10"/>
  <c r="H756" i="10"/>
  <c r="H745" i="10"/>
  <c r="H731" i="10"/>
  <c r="H717" i="10"/>
  <c r="H706" i="10"/>
  <c r="H691" i="10"/>
  <c r="H664" i="10"/>
  <c r="H649" i="10"/>
  <c r="H637" i="10"/>
  <c r="H622" i="10"/>
  <c r="H597" i="10"/>
  <c r="H560" i="10"/>
  <c r="H547" i="10"/>
  <c r="H495" i="10"/>
  <c r="H480" i="10"/>
  <c r="H471" i="10"/>
  <c r="H455" i="10"/>
  <c r="H447" i="10"/>
  <c r="H428" i="10"/>
  <c r="H420" i="10"/>
  <c r="H402" i="10"/>
  <c r="H372" i="10"/>
  <c r="H346" i="10"/>
  <c r="H225" i="10"/>
  <c r="H209" i="10"/>
  <c r="H193" i="10"/>
  <c r="H186" i="10"/>
  <c r="H170" i="10"/>
  <c r="H154" i="10"/>
  <c r="H141" i="10"/>
  <c r="H125" i="10"/>
  <c r="H1024" i="10"/>
  <c r="H997" i="10"/>
  <c r="H884" i="10"/>
  <c r="H871" i="10"/>
  <c r="H856" i="10"/>
  <c r="H844" i="10"/>
  <c r="H832" i="10"/>
  <c r="H795" i="10"/>
  <c r="H769" i="10"/>
  <c r="H608" i="10"/>
  <c r="H559" i="10"/>
  <c r="H534" i="10"/>
  <c r="H524" i="10"/>
  <c r="H506" i="10"/>
  <c r="H487" i="10"/>
  <c r="H478" i="10"/>
  <c r="H461" i="10"/>
  <c r="H438" i="10"/>
  <c r="H409" i="10"/>
  <c r="H382" i="10"/>
  <c r="H353" i="10"/>
  <c r="H334" i="10"/>
  <c r="H327" i="10"/>
  <c r="H317" i="10"/>
  <c r="H311" i="10"/>
  <c r="H300" i="10"/>
  <c r="H293" i="10"/>
  <c r="H283" i="10"/>
  <c r="H276" i="10"/>
  <c r="H269" i="10"/>
  <c r="H258" i="10"/>
  <c r="H248" i="10"/>
  <c r="H241" i="10"/>
  <c r="H234" i="10"/>
  <c r="H1057" i="10"/>
  <c r="H970" i="10"/>
  <c r="H952" i="10"/>
  <c r="H896" i="10"/>
  <c r="H883" i="10"/>
  <c r="H741" i="10"/>
  <c r="H730" i="10"/>
  <c r="H715" i="10"/>
  <c r="H702" i="10"/>
  <c r="H690" i="10"/>
  <c r="H676" i="10"/>
  <c r="H661" i="10"/>
  <c r="H646" i="10"/>
  <c r="H634" i="10"/>
  <c r="H607" i="10"/>
  <c r="H596" i="10"/>
  <c r="H582" i="10"/>
  <c r="H568" i="10"/>
  <c r="H546" i="10"/>
  <c r="H523" i="10"/>
  <c r="H514" i="10"/>
  <c r="H505" i="10"/>
  <c r="H494" i="10"/>
  <c r="H470" i="10"/>
  <c r="H446" i="10"/>
  <c r="H419" i="10"/>
  <c r="H401" i="10"/>
  <c r="H389" i="10"/>
  <c r="H371" i="10"/>
  <c r="H363" i="10"/>
  <c r="H344" i="10"/>
  <c r="H928" i="10"/>
  <c r="H869" i="10"/>
  <c r="H854" i="10"/>
  <c r="H831" i="10"/>
  <c r="H817" i="10"/>
  <c r="H805" i="10"/>
  <c r="H792" i="10"/>
  <c r="H778" i="10"/>
  <c r="H740" i="10"/>
  <c r="H714" i="10"/>
  <c r="H591" i="10"/>
  <c r="H558" i="10"/>
  <c r="H545" i="10"/>
  <c r="H513" i="10"/>
  <c r="H477" i="10"/>
  <c r="H460" i="10"/>
  <c r="H453" i="10"/>
  <c r="H437" i="10"/>
  <c r="H426" i="10"/>
  <c r="H408" i="10"/>
  <c r="H399" i="10"/>
  <c r="H381" i="10"/>
  <c r="H351" i="10"/>
  <c r="H333" i="10"/>
  <c r="H326" i="10"/>
  <c r="H316" i="10"/>
  <c r="H309" i="10"/>
  <c r="H299" i="10"/>
  <c r="H292" i="10"/>
  <c r="H282" i="10"/>
  <c r="H275" i="10"/>
  <c r="H264" i="10"/>
  <c r="H257" i="10"/>
  <c r="H247" i="10"/>
  <c r="H240" i="10"/>
  <c r="H963" i="10"/>
  <c r="H924" i="10"/>
  <c r="H908" i="10"/>
  <c r="H875" i="10"/>
  <c r="H776" i="10"/>
  <c r="H764" i="10"/>
  <c r="H749" i="10"/>
  <c r="H735" i="10"/>
  <c r="H721" i="10"/>
  <c r="H711" i="10"/>
  <c r="H697" i="10"/>
  <c r="H682" i="10"/>
  <c r="H667" i="10"/>
  <c r="H628" i="10"/>
  <c r="H601" i="10"/>
  <c r="H565" i="10"/>
  <c r="H550" i="10"/>
  <c r="H541" i="10"/>
  <c r="H529" i="10"/>
  <c r="H490" i="10"/>
  <c r="H475" i="10"/>
  <c r="H450" i="10"/>
  <c r="H424" i="10"/>
  <c r="H397" i="10"/>
  <c r="H367" i="10"/>
  <c r="H341" i="10"/>
  <c r="H331" i="10"/>
  <c r="H323" i="10"/>
  <c r="H314" i="10"/>
  <c r="H307" i="10"/>
  <c r="H297" i="10"/>
  <c r="H290" i="10"/>
  <c r="H279" i="10"/>
  <c r="H272" i="10"/>
  <c r="H262" i="10"/>
  <c r="H255" i="10"/>
  <c r="H245" i="10"/>
  <c r="H237" i="10"/>
  <c r="H221" i="10"/>
  <c r="H205" i="10"/>
  <c r="H189" i="10"/>
  <c r="H173" i="10"/>
  <c r="H160" i="10"/>
  <c r="H150" i="10"/>
  <c r="H134" i="10"/>
  <c r="H121" i="10"/>
  <c r="H105" i="10"/>
  <c r="H89" i="10"/>
  <c r="H73" i="10"/>
  <c r="H66" i="10"/>
  <c r="H1009" i="10"/>
  <c r="H984" i="10"/>
  <c r="H943" i="10"/>
  <c r="H890" i="10"/>
  <c r="H864" i="10"/>
  <c r="H849" i="10"/>
  <c r="H837" i="10"/>
  <c r="H826" i="10"/>
  <c r="H811" i="10"/>
  <c r="H798" i="10"/>
  <c r="H775" i="10"/>
  <c r="H760" i="10"/>
  <c r="H748" i="10"/>
  <c r="H734" i="10"/>
  <c r="H587" i="10"/>
  <c r="H577" i="10"/>
  <c r="H519" i="10"/>
  <c r="H510" i="10"/>
  <c r="H498" i="10"/>
  <c r="H482" i="10"/>
  <c r="H456" i="10"/>
  <c r="H434" i="10"/>
  <c r="H404" i="10"/>
  <c r="H386" i="10"/>
  <c r="H378" i="10"/>
  <c r="H356" i="10"/>
  <c r="H348" i="10"/>
  <c r="H227" i="10"/>
  <c r="H211" i="10"/>
  <c r="H198" i="10"/>
  <c r="H182" i="10"/>
  <c r="H166" i="10"/>
  <c r="H159" i="10"/>
  <c r="H143" i="10"/>
  <c r="H127" i="10"/>
  <c r="H111" i="10"/>
  <c r="H95" i="10"/>
  <c r="H79" i="10"/>
  <c r="H72" i="10"/>
  <c r="H56" i="10"/>
  <c r="H50" i="10"/>
  <c r="H1035" i="10"/>
  <c r="H958" i="10"/>
  <c r="H922" i="10"/>
  <c r="H905" i="10"/>
  <c r="G50" i="10"/>
  <c r="H58" i="10"/>
  <c r="G69" i="10"/>
  <c r="H76" i="10"/>
  <c r="G87" i="10"/>
  <c r="G95" i="10"/>
  <c r="H106" i="10"/>
  <c r="G114" i="10"/>
  <c r="G126" i="10"/>
  <c r="G135" i="10"/>
  <c r="H146" i="10"/>
  <c r="G158" i="10"/>
  <c r="H167" i="10"/>
  <c r="H175" i="10"/>
  <c r="H187" i="10"/>
  <c r="H199" i="10"/>
  <c r="H207" i="10"/>
  <c r="H219" i="10"/>
  <c r="H229" i="10"/>
  <c r="G243" i="10"/>
  <c r="G261" i="10"/>
  <c r="G278" i="10"/>
  <c r="G296" i="10"/>
  <c r="G313" i="10"/>
  <c r="G329" i="10"/>
  <c r="H347" i="10"/>
  <c r="G366" i="10"/>
  <c r="G385" i="10"/>
  <c r="H403" i="10"/>
  <c r="G422" i="10"/>
  <c r="G441" i="10"/>
  <c r="G474" i="10"/>
  <c r="G489" i="10"/>
  <c r="H508" i="10"/>
  <c r="G527" i="10"/>
  <c r="G549" i="10"/>
  <c r="H573" i="10"/>
  <c r="G600" i="10"/>
  <c r="G624" i="10"/>
  <c r="G654" i="10"/>
  <c r="H679" i="10"/>
  <c r="H708" i="10"/>
  <c r="G733" i="10"/>
  <c r="H757" i="10"/>
  <c r="H786" i="10"/>
  <c r="H815" i="10"/>
  <c r="H847" i="10"/>
  <c r="H910" i="10"/>
  <c r="G958" i="10"/>
  <c r="G1014" i="10"/>
  <c r="G348" i="10"/>
  <c r="G386" i="10"/>
  <c r="G404" i="10"/>
  <c r="G456" i="10"/>
  <c r="G509" i="10"/>
  <c r="G528" i="10"/>
  <c r="G577" i="10"/>
  <c r="G734" i="10"/>
  <c r="G758" i="10"/>
  <c r="G816" i="10"/>
  <c r="G965" i="10"/>
  <c r="G1018" i="10"/>
  <c r="G52" i="10"/>
  <c r="G70" i="10"/>
  <c r="G97" i="10"/>
  <c r="G127" i="10"/>
  <c r="G159" i="10"/>
  <c r="G209" i="10"/>
  <c r="H230" i="10"/>
  <c r="G246" i="10"/>
  <c r="G263" i="10"/>
  <c r="G281" i="10"/>
  <c r="G298" i="10"/>
  <c r="G332" i="10"/>
  <c r="G350" i="10"/>
  <c r="G369" i="10"/>
  <c r="H387" i="10"/>
  <c r="H405" i="10"/>
  <c r="G425" i="10"/>
  <c r="H443" i="10"/>
  <c r="H458" i="10"/>
  <c r="G476" i="10"/>
  <c r="G491" i="10"/>
  <c r="H511" i="10"/>
  <c r="H530" i="10"/>
  <c r="H552" i="10"/>
  <c r="G579" i="10"/>
  <c r="H602" i="10"/>
  <c r="H629" i="10"/>
  <c r="G658" i="10"/>
  <c r="G685" i="10"/>
  <c r="G712" i="10"/>
  <c r="G736" i="10"/>
  <c r="G765" i="10"/>
  <c r="H790" i="10"/>
  <c r="H820" i="10"/>
  <c r="H850" i="10"/>
  <c r="H882" i="10"/>
  <c r="G966" i="10"/>
  <c r="H1018" i="10"/>
  <c r="G53" i="10"/>
  <c r="G71" i="10"/>
  <c r="G98" i="10"/>
  <c r="G120" i="10"/>
  <c r="G129" i="10"/>
  <c r="G149" i="10"/>
  <c r="G247" i="10"/>
  <c r="G264" i="10"/>
  <c r="G282" i="10"/>
  <c r="G299" i="10"/>
  <c r="G316" i="10"/>
  <c r="G333" i="10"/>
  <c r="G351" i="10"/>
  <c r="G370" i="10"/>
  <c r="G408" i="10"/>
  <c r="G426" i="10"/>
  <c r="G460" i="10"/>
  <c r="G477" i="10"/>
  <c r="G513" i="10"/>
  <c r="G558" i="10"/>
  <c r="G580" i="10"/>
  <c r="G714" i="10"/>
  <c r="G740" i="10"/>
  <c r="G767" i="10"/>
  <c r="G797" i="10"/>
  <c r="G887" i="10"/>
  <c r="G927" i="10"/>
  <c r="G979" i="10"/>
  <c r="G1035" i="10"/>
  <c r="G61" i="10"/>
  <c r="G162" i="10"/>
  <c r="G170" i="10"/>
  <c r="G182" i="10"/>
  <c r="G191" i="10"/>
  <c r="G211" i="10"/>
  <c r="G236" i="10"/>
  <c r="G373" i="10"/>
  <c r="G429" i="10"/>
  <c r="G448" i="10"/>
  <c r="G481" i="10"/>
  <c r="G496" i="10"/>
  <c r="G561" i="10"/>
  <c r="G694" i="10"/>
  <c r="G719" i="10"/>
  <c r="G746" i="10"/>
  <c r="G771" i="10"/>
  <c r="G858" i="10"/>
  <c r="G893" i="10"/>
  <c r="G928" i="10"/>
  <c r="G54" i="10"/>
  <c r="G72" i="10"/>
  <c r="G84" i="10"/>
  <c r="G102" i="10"/>
  <c r="G110" i="10"/>
  <c r="G122" i="10"/>
  <c r="G171" i="10"/>
  <c r="G224" i="10"/>
  <c r="G254" i="10"/>
  <c r="G271" i="10"/>
  <c r="G288" i="10"/>
  <c r="G303" i="10"/>
  <c r="G319" i="10"/>
  <c r="G337" i="10"/>
  <c r="G355" i="10"/>
  <c r="G396" i="10"/>
  <c r="G414" i="10"/>
  <c r="G449" i="10"/>
  <c r="G466" i="10"/>
  <c r="G540" i="10"/>
  <c r="G586" i="10"/>
  <c r="G610" i="10"/>
  <c r="G640" i="10"/>
  <c r="G666" i="10"/>
  <c r="G831" i="10"/>
  <c r="G859" i="10"/>
  <c r="G988" i="10"/>
  <c r="H1051" i="10"/>
  <c r="G141" i="10"/>
  <c r="G142" i="10"/>
  <c r="G65" i="10"/>
  <c r="G74" i="10"/>
  <c r="G92" i="10"/>
  <c r="G131" i="10"/>
  <c r="G152" i="10"/>
  <c r="G163" i="10"/>
  <c r="G184" i="10"/>
  <c r="G192" i="10"/>
  <c r="G204" i="10"/>
  <c r="G213" i="10"/>
  <c r="G239" i="10"/>
  <c r="G356" i="10"/>
  <c r="G374" i="10"/>
  <c r="H414" i="10"/>
  <c r="G434" i="10"/>
  <c r="H449" i="10"/>
  <c r="H466" i="10"/>
  <c r="G482" i="10"/>
  <c r="H497" i="10"/>
  <c r="G519" i="10"/>
  <c r="H540" i="10"/>
  <c r="G562" i="10"/>
  <c r="H586" i="10"/>
  <c r="H610" i="10"/>
  <c r="H640" i="10"/>
  <c r="H666" i="10"/>
  <c r="H695" i="10"/>
  <c r="H720" i="10"/>
  <c r="G748" i="10"/>
  <c r="G775" i="10"/>
  <c r="G834" i="10"/>
  <c r="H865" i="10"/>
  <c r="H894" i="10"/>
  <c r="H937" i="10"/>
  <c r="H988" i="10"/>
  <c r="G1052" i="10"/>
  <c r="I433" i="10" l="1"/>
  <c r="K433" i="10" s="1"/>
  <c r="J863" i="10"/>
  <c r="L863" i="10" s="1"/>
  <c r="I825" i="10"/>
  <c r="K825" i="10" s="1"/>
  <c r="I538" i="10"/>
  <c r="K538" i="10" s="1"/>
  <c r="J323" i="10"/>
  <c r="L323" i="10" s="1"/>
  <c r="J941" i="10"/>
  <c r="L941" i="10" s="1"/>
  <c r="I804" i="10"/>
  <c r="K804" i="10" s="1"/>
  <c r="J378" i="10"/>
  <c r="L378" i="10" s="1"/>
  <c r="J180" i="10"/>
  <c r="L180" i="10" s="1"/>
  <c r="J433" i="10"/>
  <c r="L433" i="10" s="1"/>
  <c r="I504" i="10"/>
  <c r="K504" i="10" s="1"/>
  <c r="I863" i="10"/>
  <c r="K863" i="10" s="1"/>
  <c r="I307" i="10"/>
  <c r="K307" i="10" s="1"/>
  <c r="J341" i="10"/>
  <c r="L341" i="10" s="1"/>
  <c r="I706" i="10"/>
  <c r="K706" i="10" s="1"/>
  <c r="I1046" i="10"/>
  <c r="K1046" i="10" s="1"/>
  <c r="J252" i="10"/>
  <c r="L252" i="10" s="1"/>
  <c r="J287" i="10"/>
  <c r="L287" i="10" s="1"/>
  <c r="J413" i="10"/>
  <c r="L413" i="10" s="1"/>
  <c r="I395" i="10"/>
  <c r="K395" i="10" s="1"/>
  <c r="I975" i="10"/>
  <c r="K975" i="10" s="1"/>
  <c r="I234" i="10"/>
  <c r="K234" i="10" s="1"/>
  <c r="I158" i="10"/>
  <c r="K158" i="10" s="1"/>
  <c r="J1046" i="10"/>
  <c r="L1046" i="10" s="1"/>
  <c r="J921" i="10"/>
  <c r="L921" i="10" s="1"/>
  <c r="I941" i="10"/>
  <c r="K941" i="10" s="1"/>
  <c r="I341" i="10"/>
  <c r="K341" i="10" s="1"/>
  <c r="I269" i="10"/>
  <c r="K269" i="10" s="1"/>
  <c r="I413" i="10"/>
  <c r="K413" i="10" s="1"/>
  <c r="I217" i="10"/>
  <c r="K217" i="10" s="1"/>
  <c r="J102" i="10"/>
  <c r="L102" i="10" s="1"/>
  <c r="J1009" i="10"/>
  <c r="L1009" i="10" s="1"/>
  <c r="I726" i="10"/>
  <c r="K726" i="10" s="1"/>
  <c r="I466" i="10"/>
  <c r="K466" i="10" s="1"/>
  <c r="J269" i="10"/>
  <c r="L269" i="10" s="1"/>
  <c r="I323" i="10"/>
  <c r="K323" i="10" s="1"/>
  <c r="I102" i="10"/>
  <c r="K102" i="10" s="1"/>
  <c r="J726" i="10"/>
  <c r="L726" i="10" s="1"/>
  <c r="I745" i="10"/>
  <c r="K745" i="10" s="1"/>
  <c r="J198" i="10"/>
  <c r="L198" i="10" s="1"/>
  <c r="J902" i="10"/>
  <c r="L902" i="10" s="1"/>
  <c r="I614" i="10"/>
  <c r="K614" i="10" s="1"/>
  <c r="I378" i="10"/>
  <c r="K378" i="10" s="1"/>
  <c r="J504" i="10"/>
  <c r="L504" i="10" s="1"/>
  <c r="J360" i="10"/>
  <c r="L360" i="10" s="1"/>
  <c r="I198" i="10"/>
  <c r="K198" i="10" s="1"/>
  <c r="I83" i="10"/>
  <c r="K83" i="10" s="1"/>
  <c r="J882" i="10"/>
  <c r="L882" i="10" s="1"/>
  <c r="I671" i="10"/>
  <c r="K671" i="10" s="1"/>
  <c r="J557" i="10"/>
  <c r="L557" i="10" s="1"/>
  <c r="I902" i="10"/>
  <c r="K902" i="10" s="1"/>
  <c r="I577" i="10"/>
  <c r="K577" i="10" s="1"/>
  <c r="J596" i="10"/>
  <c r="L596" i="10" s="1"/>
  <c r="J158" i="10"/>
  <c r="L158" i="10" s="1"/>
  <c r="J634" i="10"/>
  <c r="L634" i="10" s="1"/>
  <c r="I843" i="10"/>
  <c r="K843" i="10" s="1"/>
  <c r="I180" i="10"/>
  <c r="K180" i="10" s="1"/>
  <c r="I921" i="10"/>
  <c r="K921" i="10" s="1"/>
  <c r="J653" i="10"/>
  <c r="L653" i="10" s="1"/>
  <c r="J139" i="10"/>
  <c r="L139" i="10" s="1"/>
  <c r="J689" i="10"/>
  <c r="L689" i="10" s="1"/>
  <c r="J65" i="10"/>
  <c r="L65" i="10" s="1"/>
  <c r="J120" i="10"/>
  <c r="L120" i="10" s="1"/>
  <c r="J975" i="10"/>
  <c r="L975" i="10" s="1"/>
  <c r="I785" i="10"/>
  <c r="K785" i="10" s="1"/>
  <c r="J745" i="10"/>
  <c r="L745" i="10" s="1"/>
  <c r="I252" i="10"/>
  <c r="K252" i="10" s="1"/>
  <c r="I65" i="10"/>
  <c r="K65" i="10" s="1"/>
  <c r="J804" i="10"/>
  <c r="L804" i="10" s="1"/>
  <c r="I882" i="10"/>
  <c r="K882" i="10" s="1"/>
  <c r="J538" i="10"/>
  <c r="L538" i="10" s="1"/>
  <c r="J785" i="10"/>
  <c r="L785" i="10" s="1"/>
  <c r="J671" i="10"/>
  <c r="L671" i="10" s="1"/>
  <c r="I634" i="10"/>
  <c r="K634" i="10" s="1"/>
  <c r="I596" i="10"/>
  <c r="K596" i="10" s="1"/>
  <c r="I764" i="10"/>
  <c r="K764" i="10" s="1"/>
  <c r="I557" i="10"/>
  <c r="K557" i="10" s="1"/>
  <c r="I360" i="10"/>
  <c r="K360" i="10" s="1"/>
  <c r="J614" i="10"/>
  <c r="L614" i="10" s="1"/>
  <c r="J825" i="10"/>
  <c r="L825" i="10" s="1"/>
  <c r="J843" i="10"/>
  <c r="L843" i="10" s="1"/>
  <c r="I287" i="10"/>
  <c r="K287" i="10" s="1"/>
  <c r="I139" i="10"/>
  <c r="K139" i="10" s="1"/>
  <c r="I653" i="10"/>
  <c r="K653" i="10" s="1"/>
  <c r="I120" i="10"/>
  <c r="K120" i="10" s="1"/>
  <c r="J577" i="10"/>
  <c r="L577" i="10" s="1"/>
  <c r="J307" i="10"/>
  <c r="L307" i="10" s="1"/>
  <c r="J764" i="10"/>
  <c r="L764" i="10" s="1"/>
  <c r="I1009" i="10"/>
  <c r="K1009" i="10" s="1"/>
  <c r="J466" i="10"/>
  <c r="L466" i="10" s="1"/>
  <c r="J234" i="10"/>
  <c r="L234" i="10" s="1"/>
  <c r="J706" i="10"/>
  <c r="L706" i="10" s="1"/>
  <c r="I689" i="10"/>
  <c r="K689" i="10" s="1"/>
  <c r="J395" i="10"/>
  <c r="L395" i="10" s="1"/>
  <c r="J217" i="10"/>
  <c r="L217" i="10" s="1"/>
  <c r="J83" i="10"/>
  <c r="L83" i="10" s="1"/>
  <c r="J48" i="10"/>
  <c r="L48" i="10" s="1"/>
  <c r="I48" i="10"/>
  <c r="K48" i="10" s="1"/>
</calcChain>
</file>

<file path=xl/sharedStrings.xml><?xml version="1.0" encoding="utf-8"?>
<sst xmlns="http://schemas.openxmlformats.org/spreadsheetml/2006/main" count="1365" uniqueCount="61">
  <si>
    <t>Waage B</t>
  </si>
  <si>
    <t xml:space="preserve"> </t>
  </si>
  <si>
    <t>Waage A</t>
  </si>
  <si>
    <t>Uhrzeit</t>
  </si>
  <si>
    <t xml:space="preserve">Messzeit </t>
  </si>
  <si>
    <t>hh:mm</t>
  </si>
  <si>
    <t>[s]</t>
  </si>
  <si>
    <t xml:space="preserve"> -(A+W) [g]</t>
  </si>
  <si>
    <t xml:space="preserve"> W [g]</t>
  </si>
  <si>
    <t>U0</t>
  </si>
  <si>
    <t>[m/s]</t>
  </si>
  <si>
    <t>[deg]</t>
  </si>
  <si>
    <t>alfa_S</t>
  </si>
  <si>
    <t>g =</t>
  </si>
  <si>
    <t>m/s²</t>
  </si>
  <si>
    <t>s =</t>
  </si>
  <si>
    <t xml:space="preserve">m </t>
  </si>
  <si>
    <t>l =</t>
  </si>
  <si>
    <t>m</t>
  </si>
  <si>
    <t>A =</t>
  </si>
  <si>
    <t>m²</t>
  </si>
  <si>
    <t>F_A</t>
  </si>
  <si>
    <t>F_W</t>
  </si>
  <si>
    <t>[mN]</t>
  </si>
  <si>
    <t>&lt;F_A&gt;</t>
  </si>
  <si>
    <t>&lt;F_W&gt;</t>
  </si>
  <si>
    <t>&lt;c_A&gt;</t>
  </si>
  <si>
    <t>&lt;C_W&gt;</t>
  </si>
  <si>
    <t>[-]</t>
  </si>
  <si>
    <t>rho =</t>
  </si>
  <si>
    <t>Erdbeschleunigung</t>
  </si>
  <si>
    <t>Spannweite</t>
  </si>
  <si>
    <t>Flügeltiefe</t>
  </si>
  <si>
    <t>Grundfläche</t>
  </si>
  <si>
    <t>Luftdichte</t>
  </si>
  <si>
    <t>kg/m³</t>
  </si>
  <si>
    <t>1/2*rho*A =</t>
  </si>
  <si>
    <t>g/m</t>
  </si>
  <si>
    <t>Support</t>
  </si>
  <si>
    <t>bei 12 m/s</t>
  </si>
  <si>
    <t xml:space="preserve">&lt;F_A_S&gt; </t>
  </si>
  <si>
    <t>&lt;F_W_S&gt;</t>
  </si>
  <si>
    <t>kg/m   =</t>
  </si>
  <si>
    <t>Widerstand und Auftrieb um F_X_S korrigiert.</t>
  </si>
  <si>
    <t>F_A und F_W ohne Tragfläche gemessen.</t>
  </si>
  <si>
    <t>X steht für A bzw. W.</t>
  </si>
  <si>
    <t>Messungen Ebene Platte (GWK3) vor Kanal MWK1</t>
  </si>
  <si>
    <t xml:space="preserve">Waagen ohne Wägeplatten mit Halterung haben beide den Wert 0 g. </t>
  </si>
  <si>
    <t>Waagen mit 1000 g Messbereich</t>
  </si>
  <si>
    <t>Messung der Wägeplatten mit Halterung</t>
  </si>
  <si>
    <t>Messung Support mit Aluplatte</t>
  </si>
  <si>
    <t>Support und Wägeplatten, aber ohne ebene Platte</t>
  </si>
  <si>
    <t>g</t>
  </si>
  <si>
    <t>Wiederholungsmessung</t>
  </si>
  <si>
    <t>Mittelwerte</t>
  </si>
  <si>
    <t>Mittelwerte abzüglich Ruhewerte</t>
  </si>
  <si>
    <t>Der Support steht beim MWK1 teils im Luftstrom.</t>
  </si>
  <si>
    <t>Mittelwerte jeweils über 12 Messungen.</t>
  </si>
  <si>
    <t>Korrektur mit Supportdaten erst bei den Mittelwerten &lt;F_A&gt; und &lt;F_W&gt;.</t>
  </si>
  <si>
    <t>Luftdichte (20° C, 40 % rel. Feuchtigkeit)</t>
  </si>
  <si>
    <t>Ruhewerte als Mittelwerte abgezogen.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</si>
</sst>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h:mm;@"/>
    <numFmt numFmtId="167" formatCode="#,##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164" fontId="2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5" fontId="1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1" fillId="0" borderId="0" xfId="0" applyFont="1"/>
    <xf numFmtId="165" fontId="1" fillId="0" borderId="0" xfId="0" applyNumberFormat="1" applyFont="1"/>
    <xf numFmtId="0" fontId="5" fillId="0" borderId="0" xfId="0" applyFont="1" applyFill="1" applyBorder="1"/>
    <xf numFmtId="20" fontId="5" fillId="0" borderId="0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0" fillId="0" borderId="0" xfId="0" applyNumberFormat="1" applyFill="1" applyBorder="1"/>
    <xf numFmtId="0" fontId="2" fillId="4" borderId="10" xfId="0" applyFont="1" applyFill="1" applyBorder="1"/>
    <xf numFmtId="0" fontId="0" fillId="4" borderId="11" xfId="0" applyFill="1" applyBorder="1"/>
    <xf numFmtId="165" fontId="0" fillId="4" borderId="11" xfId="0" applyNumberFormat="1" applyFill="1" applyBorder="1"/>
    <xf numFmtId="165" fontId="0" fillId="4" borderId="12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4" fontId="0" fillId="0" borderId="0" xfId="0" applyNumberFormat="1"/>
    <xf numFmtId="164" fontId="2" fillId="4" borderId="2" xfId="0" applyNumberFormat="1" applyFont="1" applyFill="1" applyBorder="1"/>
    <xf numFmtId="0" fontId="0" fillId="4" borderId="3" xfId="0" applyFill="1" applyBorder="1"/>
    <xf numFmtId="165" fontId="0" fillId="4" borderId="3" xfId="0" applyNumberFormat="1" applyFill="1" applyBorder="1"/>
    <xf numFmtId="164" fontId="0" fillId="4" borderId="4" xfId="0" applyNumberFormat="1" applyFill="1" applyBorder="1"/>
    <xf numFmtId="0" fontId="2" fillId="4" borderId="5" xfId="0" applyFont="1" applyFill="1" applyBorder="1"/>
    <xf numFmtId="0" fontId="0" fillId="4" borderId="0" xfId="0" applyFill="1" applyBorder="1"/>
    <xf numFmtId="165" fontId="0" fillId="4" borderId="0" xfId="0" applyNumberFormat="1" applyFill="1" applyBorder="1"/>
    <xf numFmtId="164" fontId="0" fillId="4" borderId="6" xfId="0" applyNumberFormat="1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0" fillId="4" borderId="1" xfId="0" applyNumberFormat="1" applyFill="1" applyBorder="1"/>
    <xf numFmtId="2" fontId="0" fillId="4" borderId="1" xfId="0" applyNumberFormat="1" applyFill="1" applyBorder="1"/>
    <xf numFmtId="164" fontId="2" fillId="4" borderId="1" xfId="0" applyNumberFormat="1" applyFont="1" applyFill="1" applyBorder="1" applyAlignment="1">
      <alignment horizontal="center"/>
    </xf>
    <xf numFmtId="164" fontId="0" fillId="4" borderId="0" xfId="0" applyNumberFormat="1" applyFill="1" applyBorder="1"/>
    <xf numFmtId="0" fontId="2" fillId="4" borderId="7" xfId="0" applyFont="1" applyFill="1" applyBorder="1"/>
    <xf numFmtId="0" fontId="0" fillId="4" borderId="8" xfId="0" applyFill="1" applyBorder="1"/>
    <xf numFmtId="165" fontId="0" fillId="4" borderId="8" xfId="0" applyNumberFormat="1" applyFill="1" applyBorder="1"/>
    <xf numFmtId="165" fontId="0" fillId="4" borderId="9" xfId="0" applyNumberForma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4" fontId="0" fillId="5" borderId="0" xfId="0" applyNumberFormat="1" applyFill="1"/>
    <xf numFmtId="0" fontId="0" fillId="5" borderId="0" xfId="0" applyFill="1"/>
    <xf numFmtId="166" fontId="0" fillId="0" borderId="1" xfId="0" applyNumberFormat="1" applyBorder="1"/>
    <xf numFmtId="167" fontId="0" fillId="0" borderId="1" xfId="0" applyNumberFormat="1" applyBorder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/>
              <a:t>Waage GWK3 - Ebene Platte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/>
              <a:t>Messwerte: Mittel &lt;x&gt; über 12 Werte - Hinterkante auf der Oberseite angeschrägt 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/>
              <a:t>U</a:t>
            </a:r>
            <a:r>
              <a:rPr lang="de-DE" sz="1200" b="0" i="0" baseline="-25000"/>
              <a:t>0</a:t>
            </a:r>
            <a:r>
              <a:rPr lang="de-DE" sz="1200" b="0" i="0" baseline="0"/>
              <a:t>  = 12 m/s -  Kern Laborwaage Typ 440-45N, 1 kg </a:t>
            </a:r>
          </a:p>
        </c:rich>
      </c:tx>
      <c:layout>
        <c:manualLayout>
          <c:xMode val="edge"/>
          <c:yMode val="edge"/>
          <c:x val="0.22985822110748924"/>
          <c:y val="2.8295931758530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454068241471"/>
          <c:y val="0.15989858906525584"/>
          <c:w val="0.7807709964687688"/>
          <c:h val="0.68648557749376793"/>
        </c:manualLayout>
      </c:layout>
      <c:scatterChart>
        <c:scatterStyle val="lineMarker"/>
        <c:varyColors val="0"/>
        <c:ser>
          <c:idx val="0"/>
          <c:order val="0"/>
          <c:tx>
            <c:v>Widerstand &lt;W&gt;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0070C0"/>
                </a:solidFill>
              </a:ln>
              <a:effectLst/>
            </c:spPr>
          </c:marker>
          <c:xVal>
            <c:numRef>
              <c:f>Auswertung_GWK3!$B$11:$B$59</c:f>
              <c:numCache>
                <c:formatCode>General</c:formatCode>
                <c:ptCount val="49"/>
                <c:pt idx="0">
                  <c:v>-90</c:v>
                </c:pt>
                <c:pt idx="1">
                  <c:v>-60</c:v>
                </c:pt>
                <c:pt idx="2">
                  <c:v>-50</c:v>
                </c:pt>
                <c:pt idx="3">
                  <c:v>-40</c:v>
                </c:pt>
                <c:pt idx="4">
                  <c:v>-38</c:v>
                </c:pt>
                <c:pt idx="5">
                  <c:v>-36</c:v>
                </c:pt>
                <c:pt idx="6">
                  <c:v>-34</c:v>
                </c:pt>
                <c:pt idx="7">
                  <c:v>-32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-24</c:v>
                </c:pt>
                <c:pt idx="12">
                  <c:v>-22</c:v>
                </c:pt>
                <c:pt idx="13">
                  <c:v>-20</c:v>
                </c:pt>
                <c:pt idx="14">
                  <c:v>-18</c:v>
                </c:pt>
                <c:pt idx="15">
                  <c:v>-16</c:v>
                </c:pt>
                <c:pt idx="16">
                  <c:v>-14</c:v>
                </c:pt>
                <c:pt idx="17">
                  <c:v>-12</c:v>
                </c:pt>
                <c:pt idx="18">
                  <c:v>-10</c:v>
                </c:pt>
                <c:pt idx="19">
                  <c:v>-8</c:v>
                </c:pt>
                <c:pt idx="20">
                  <c:v>-6</c:v>
                </c:pt>
                <c:pt idx="21">
                  <c:v>-4</c:v>
                </c:pt>
                <c:pt idx="22">
                  <c:v>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14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22</c:v>
                </c:pt>
                <c:pt idx="37">
                  <c:v>24</c:v>
                </c:pt>
                <c:pt idx="38">
                  <c:v>26</c:v>
                </c:pt>
                <c:pt idx="39">
                  <c:v>28</c:v>
                </c:pt>
                <c:pt idx="40">
                  <c:v>30</c:v>
                </c:pt>
                <c:pt idx="41">
                  <c:v>32</c:v>
                </c:pt>
                <c:pt idx="42">
                  <c:v>34</c:v>
                </c:pt>
                <c:pt idx="43">
                  <c:v>36</c:v>
                </c:pt>
                <c:pt idx="44">
                  <c:v>38</c:v>
                </c:pt>
                <c:pt idx="45">
                  <c:v>40</c:v>
                </c:pt>
                <c:pt idx="46">
                  <c:v>50</c:v>
                </c:pt>
                <c:pt idx="47">
                  <c:v>60</c:v>
                </c:pt>
                <c:pt idx="48">
                  <c:v>90</c:v>
                </c:pt>
              </c:numCache>
            </c:numRef>
          </c:xVal>
          <c:yVal>
            <c:numRef>
              <c:f>Auswertung_GWK3!$J$11:$J$59</c:f>
              <c:numCache>
                <c:formatCode>#,##0.0</c:formatCode>
                <c:ptCount val="49"/>
                <c:pt idx="0">
                  <c:v>2262.3989643333316</c:v>
                </c:pt>
                <c:pt idx="1">
                  <c:v>1765.6946743333308</c:v>
                </c:pt>
                <c:pt idx="2">
                  <c:v>1487.7592859999979</c:v>
                </c:pt>
                <c:pt idx="3">
                  <c:v>1197.9742559999979</c:v>
                </c:pt>
                <c:pt idx="4">
                  <c:v>1148.5326476666648</c:v>
                </c:pt>
                <c:pt idx="5">
                  <c:v>1089.6930476666646</c:v>
                </c:pt>
                <c:pt idx="6">
                  <c:v>1045.5484891818162</c:v>
                </c:pt>
                <c:pt idx="7">
                  <c:v>994.07869766666477</c:v>
                </c:pt>
                <c:pt idx="8">
                  <c:v>949.05005933333109</c:v>
                </c:pt>
                <c:pt idx="9">
                  <c:v>886.94159266666429</c:v>
                </c:pt>
                <c:pt idx="10">
                  <c:v>826.32640372727042</c:v>
                </c:pt>
                <c:pt idx="11">
                  <c:v>774.98290933333124</c:v>
                </c:pt>
                <c:pt idx="12">
                  <c:v>702.41406933333133</c:v>
                </c:pt>
                <c:pt idx="13">
                  <c:v>664.33177266666462</c:v>
                </c:pt>
                <c:pt idx="14">
                  <c:v>602.38674933333141</c:v>
                </c:pt>
                <c:pt idx="15">
                  <c:v>530.47168266666495</c:v>
                </c:pt>
                <c:pt idx="16">
                  <c:v>463.54163766666483</c:v>
                </c:pt>
                <c:pt idx="17">
                  <c:v>392.5255093333314</c:v>
                </c:pt>
                <c:pt idx="18">
                  <c:v>295.1950043333315</c:v>
                </c:pt>
                <c:pt idx="19">
                  <c:v>205.13772766666466</c:v>
                </c:pt>
                <c:pt idx="20">
                  <c:v>150.71109766666461</c:v>
                </c:pt>
                <c:pt idx="21">
                  <c:v>112.79224433333138</c:v>
                </c:pt>
                <c:pt idx="22">
                  <c:v>93.914539333331277</c:v>
                </c:pt>
                <c:pt idx="23">
                  <c:v>84.189660999998125</c:v>
                </c:pt>
                <c:pt idx="24">
                  <c:v>97.101684333331264</c:v>
                </c:pt>
                <c:pt idx="25">
                  <c:v>87.458527666664736</c:v>
                </c:pt>
                <c:pt idx="26">
                  <c:v>90.890837666664595</c:v>
                </c:pt>
                <c:pt idx="27">
                  <c:v>107.15344933333154</c:v>
                </c:pt>
                <c:pt idx="28">
                  <c:v>140.98621933333129</c:v>
                </c:pt>
                <c:pt idx="29">
                  <c:v>198.19138599999798</c:v>
                </c:pt>
                <c:pt idx="30">
                  <c:v>246.48889099999803</c:v>
                </c:pt>
                <c:pt idx="31">
                  <c:v>313.09204933333132</c:v>
                </c:pt>
                <c:pt idx="32">
                  <c:v>393.83305599999807</c:v>
                </c:pt>
                <c:pt idx="33">
                  <c:v>450.79305766666465</c:v>
                </c:pt>
                <c:pt idx="34">
                  <c:v>519.11237099999789</c:v>
                </c:pt>
                <c:pt idx="35">
                  <c:v>568.88086599999792</c:v>
                </c:pt>
                <c:pt idx="36">
                  <c:v>637.7722309999981</c:v>
                </c:pt>
                <c:pt idx="37">
                  <c:v>694.16018099999792</c:v>
                </c:pt>
                <c:pt idx="38">
                  <c:v>748.83197599999812</c:v>
                </c:pt>
                <c:pt idx="39">
                  <c:v>792.22618099999795</c:v>
                </c:pt>
                <c:pt idx="40">
                  <c:v>850.82061599999793</c:v>
                </c:pt>
                <c:pt idx="41">
                  <c:v>915.62589766666429</c:v>
                </c:pt>
                <c:pt idx="42">
                  <c:v>980.4311793333311</c:v>
                </c:pt>
                <c:pt idx="43">
                  <c:v>1032.487880999998</c:v>
                </c:pt>
                <c:pt idx="44">
                  <c:v>1098.1921009999978</c:v>
                </c:pt>
                <c:pt idx="45">
                  <c:v>1154.0079993333313</c:v>
                </c:pt>
                <c:pt idx="46">
                  <c:v>1451.8834743333309</c:v>
                </c:pt>
                <c:pt idx="47">
                  <c:v>1725.0790059999979</c:v>
                </c:pt>
                <c:pt idx="48">
                  <c:v>2164.8232943333314</c:v>
                </c:pt>
              </c:numCache>
            </c:numRef>
          </c:yVal>
          <c:smooth val="0"/>
        </c:ser>
        <c:ser>
          <c:idx val="1"/>
          <c:order val="1"/>
          <c:tx>
            <c:v>Auftrieb &lt;A&gt;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Auswertung_GWK3!$B$11:$B$59</c:f>
              <c:numCache>
                <c:formatCode>General</c:formatCode>
                <c:ptCount val="49"/>
                <c:pt idx="0">
                  <c:v>-90</c:v>
                </c:pt>
                <c:pt idx="1">
                  <c:v>-60</c:v>
                </c:pt>
                <c:pt idx="2">
                  <c:v>-50</c:v>
                </c:pt>
                <c:pt idx="3">
                  <c:v>-40</c:v>
                </c:pt>
                <c:pt idx="4">
                  <c:v>-38</c:v>
                </c:pt>
                <c:pt idx="5">
                  <c:v>-36</c:v>
                </c:pt>
                <c:pt idx="6">
                  <c:v>-34</c:v>
                </c:pt>
                <c:pt idx="7">
                  <c:v>-32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-24</c:v>
                </c:pt>
                <c:pt idx="12">
                  <c:v>-22</c:v>
                </c:pt>
                <c:pt idx="13">
                  <c:v>-20</c:v>
                </c:pt>
                <c:pt idx="14">
                  <c:v>-18</c:v>
                </c:pt>
                <c:pt idx="15">
                  <c:v>-16</c:v>
                </c:pt>
                <c:pt idx="16">
                  <c:v>-14</c:v>
                </c:pt>
                <c:pt idx="17">
                  <c:v>-12</c:v>
                </c:pt>
                <c:pt idx="18">
                  <c:v>-10</c:v>
                </c:pt>
                <c:pt idx="19">
                  <c:v>-8</c:v>
                </c:pt>
                <c:pt idx="20">
                  <c:v>-6</c:v>
                </c:pt>
                <c:pt idx="21">
                  <c:v>-4</c:v>
                </c:pt>
                <c:pt idx="22">
                  <c:v>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14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22</c:v>
                </c:pt>
                <c:pt idx="37">
                  <c:v>24</c:v>
                </c:pt>
                <c:pt idx="38">
                  <c:v>26</c:v>
                </c:pt>
                <c:pt idx="39">
                  <c:v>28</c:v>
                </c:pt>
                <c:pt idx="40">
                  <c:v>30</c:v>
                </c:pt>
                <c:pt idx="41">
                  <c:v>32</c:v>
                </c:pt>
                <c:pt idx="42">
                  <c:v>34</c:v>
                </c:pt>
                <c:pt idx="43">
                  <c:v>36</c:v>
                </c:pt>
                <c:pt idx="44">
                  <c:v>38</c:v>
                </c:pt>
                <c:pt idx="45">
                  <c:v>40</c:v>
                </c:pt>
                <c:pt idx="46">
                  <c:v>50</c:v>
                </c:pt>
                <c:pt idx="47">
                  <c:v>60</c:v>
                </c:pt>
                <c:pt idx="48">
                  <c:v>90</c:v>
                </c:pt>
              </c:numCache>
            </c:numRef>
          </c:xVal>
          <c:yVal>
            <c:numRef>
              <c:f>Auswertung_GWK3!$I$11:$I$59</c:f>
              <c:numCache>
                <c:formatCode>#,##0.0</c:formatCode>
                <c:ptCount val="49"/>
                <c:pt idx="0">
                  <c:v>-31.757039666659708</c:v>
                </c:pt>
                <c:pt idx="1">
                  <c:v>-925.54690799999298</c:v>
                </c:pt>
                <c:pt idx="2">
                  <c:v>-1135.9801996666595</c:v>
                </c:pt>
                <c:pt idx="3">
                  <c:v>-1271.2295579999929</c:v>
                </c:pt>
                <c:pt idx="4">
                  <c:v>-1296.6449963333264</c:v>
                </c:pt>
                <c:pt idx="5">
                  <c:v>-1320.3442796666598</c:v>
                </c:pt>
                <c:pt idx="6">
                  <c:v>-1365.9078234545384</c:v>
                </c:pt>
                <c:pt idx="7">
                  <c:v>-1377.0591163333265</c:v>
                </c:pt>
                <c:pt idx="8">
                  <c:v>-1409.7477829999932</c:v>
                </c:pt>
                <c:pt idx="9">
                  <c:v>-1406.5606379999929</c:v>
                </c:pt>
                <c:pt idx="10">
                  <c:v>-1409.4134670909023</c:v>
                </c:pt>
                <c:pt idx="11">
                  <c:v>-1420.6984863333264</c:v>
                </c:pt>
                <c:pt idx="12">
                  <c:v>-1425.7652296666595</c:v>
                </c:pt>
                <c:pt idx="13">
                  <c:v>-1450.4451729999935</c:v>
                </c:pt>
                <c:pt idx="14">
                  <c:v>-1453.3054313333269</c:v>
                </c:pt>
                <c:pt idx="15">
                  <c:v>-1440.8837379999934</c:v>
                </c:pt>
                <c:pt idx="16">
                  <c:v>-1414.9779696666599</c:v>
                </c:pt>
                <c:pt idx="17">
                  <c:v>-1356.9555863333269</c:v>
                </c:pt>
                <c:pt idx="18">
                  <c:v>-1205.6887813333267</c:v>
                </c:pt>
                <c:pt idx="19">
                  <c:v>-996.39959299999282</c:v>
                </c:pt>
                <c:pt idx="20">
                  <c:v>-761.85840966666001</c:v>
                </c:pt>
                <c:pt idx="21">
                  <c:v>-526.90861799999311</c:v>
                </c:pt>
                <c:pt idx="22">
                  <c:v>-298.49655966665989</c:v>
                </c:pt>
                <c:pt idx="23">
                  <c:v>-156.46430299999321</c:v>
                </c:pt>
                <c:pt idx="24">
                  <c:v>-96.398877999993204</c:v>
                </c:pt>
                <c:pt idx="25">
                  <c:v>-129.49615299999294</c:v>
                </c:pt>
                <c:pt idx="26">
                  <c:v>60.588443666673683</c:v>
                </c:pt>
                <c:pt idx="27">
                  <c:v>262.93129033334026</c:v>
                </c:pt>
                <c:pt idx="28">
                  <c:v>524.93095366667353</c:v>
                </c:pt>
                <c:pt idx="29">
                  <c:v>776.22507866667343</c:v>
                </c:pt>
                <c:pt idx="30">
                  <c:v>1028.1729770000068</c:v>
                </c:pt>
                <c:pt idx="31">
                  <c:v>1259.0366853333401</c:v>
                </c:pt>
                <c:pt idx="32">
                  <c:v>1425.0951120000066</c:v>
                </c:pt>
                <c:pt idx="33">
                  <c:v>1491.1262186666734</c:v>
                </c:pt>
                <c:pt idx="34">
                  <c:v>1548.5765503333405</c:v>
                </c:pt>
                <c:pt idx="35">
                  <c:v>1564.6757186666734</c:v>
                </c:pt>
                <c:pt idx="36">
                  <c:v>1570.7231220000065</c:v>
                </c:pt>
                <c:pt idx="37">
                  <c:v>1550.9464786666733</c:v>
                </c:pt>
                <c:pt idx="38">
                  <c:v>1533.1311553333401</c:v>
                </c:pt>
                <c:pt idx="39">
                  <c:v>1496.11124033334</c:v>
                </c:pt>
                <c:pt idx="40">
                  <c:v>1510.7394186666734</c:v>
                </c:pt>
                <c:pt idx="41">
                  <c:v>1507.3888303333399</c:v>
                </c:pt>
                <c:pt idx="42">
                  <c:v>1478.6228036666735</c:v>
                </c:pt>
                <c:pt idx="43">
                  <c:v>1468.3258736666733</c:v>
                </c:pt>
                <c:pt idx="44">
                  <c:v>1440.9491153333404</c:v>
                </c:pt>
                <c:pt idx="45">
                  <c:v>1418.2304920000067</c:v>
                </c:pt>
                <c:pt idx="46">
                  <c:v>1305.6180353333398</c:v>
                </c:pt>
                <c:pt idx="47">
                  <c:v>1095.838517000007</c:v>
                </c:pt>
                <c:pt idx="48">
                  <c:v>164.94701200000688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992368"/>
        <c:axId val="408992752"/>
      </c:scatterChart>
      <c:valAx>
        <c:axId val="408992368"/>
        <c:scaling>
          <c:orientation val="minMax"/>
          <c:max val="40"/>
          <c:min val="-4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de-DE" sz="1400" b="1" i="0" baseline="0">
                    <a:latin typeface="Calibri" panose="020F0502020204030204" pitchFamily="34" charset="0"/>
                  </a:rPr>
                  <a:t>Anstellwinkel alfa_S [deg]</a:t>
                </a:r>
              </a:p>
            </c:rich>
          </c:tx>
          <c:layout>
            <c:manualLayout>
              <c:xMode val="edge"/>
              <c:yMode val="edge"/>
              <c:x val="0.38994840961195054"/>
              <c:y val="0.92146801181102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8992752"/>
        <c:crossesAt val="-1500"/>
        <c:crossBetween val="midCat"/>
        <c:majorUnit val="10"/>
      </c:valAx>
      <c:valAx>
        <c:axId val="408992752"/>
        <c:scaling>
          <c:orientation val="minMax"/>
          <c:max val="2000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Calibri" panose="020F0502020204030204" pitchFamily="34" charset="0"/>
                  </a:rPr>
                  <a:t>Kraft [mN]</a:t>
                </a:r>
              </a:p>
            </c:rich>
          </c:tx>
          <c:layout>
            <c:manualLayout>
              <c:xMode val="edge"/>
              <c:yMode val="edge"/>
              <c:x val="2.0661091059511014E-2"/>
              <c:y val="0.406509186351706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992368"/>
        <c:crossesAt val="-40"/>
        <c:crossBetween val="midCat"/>
      </c:valAx>
      <c:spPr>
        <a:solidFill>
          <a:srgbClr val="FFFFCC"/>
        </a:solidFill>
        <a:ln w="25400">
          <a:noFill/>
        </a:ln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71143209207617086"/>
          <c:y val="0.72187549212598434"/>
          <c:w val="0.2053275305070773"/>
          <c:h val="9.53125000000000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000000000000044" l="0.25" r="0.25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/>
              <a:t>Waage GWK3 - Ebene Platte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>
                <a:effectLst/>
              </a:rPr>
              <a:t>Messwerte: Mittel &lt;x&gt; über 12 Werte - Hinterkante auf der Oberseite angeschrägt </a:t>
            </a:r>
            <a:endParaRPr lang="de-DE" sz="1200">
              <a:effectLst/>
            </a:endParaRP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>
                <a:effectLst/>
              </a:rPr>
              <a:t>U</a:t>
            </a:r>
            <a:r>
              <a:rPr lang="de-DE" sz="1200" b="0" i="0" baseline="-25000">
                <a:effectLst/>
              </a:rPr>
              <a:t>0</a:t>
            </a:r>
            <a:r>
              <a:rPr lang="de-DE" sz="1200" b="0" i="0" baseline="0">
                <a:effectLst/>
              </a:rPr>
              <a:t>  = 12 m/s -  Kern Laborwaage Typ 440-45N, 1 kg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8908078670782894"/>
          <c:y val="1.1678343356686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454068241471"/>
          <c:y val="0.13063437617956619"/>
          <c:w val="0.80011333810546426"/>
          <c:h val="0.72348071875630926"/>
        </c:manualLayout>
      </c:layout>
      <c:scatterChart>
        <c:scatterStyle val="lineMarker"/>
        <c:varyColors val="0"/>
        <c:ser>
          <c:idx val="0"/>
          <c:order val="0"/>
          <c:tx>
            <c:v>Widerstand &lt;c_W&gt;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0070C0"/>
                </a:solidFill>
              </a:ln>
              <a:effectLst/>
            </c:spPr>
          </c:marker>
          <c:xVal>
            <c:numRef>
              <c:f>Auswertung_GWK3!$B$11:$B$59</c:f>
              <c:numCache>
                <c:formatCode>General</c:formatCode>
                <c:ptCount val="49"/>
                <c:pt idx="0">
                  <c:v>-90</c:v>
                </c:pt>
                <c:pt idx="1">
                  <c:v>-60</c:v>
                </c:pt>
                <c:pt idx="2">
                  <c:v>-50</c:v>
                </c:pt>
                <c:pt idx="3">
                  <c:v>-40</c:v>
                </c:pt>
                <c:pt idx="4">
                  <c:v>-38</c:v>
                </c:pt>
                <c:pt idx="5">
                  <c:v>-36</c:v>
                </c:pt>
                <c:pt idx="6">
                  <c:v>-34</c:v>
                </c:pt>
                <c:pt idx="7">
                  <c:v>-32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-24</c:v>
                </c:pt>
                <c:pt idx="12">
                  <c:v>-22</c:v>
                </c:pt>
                <c:pt idx="13">
                  <c:v>-20</c:v>
                </c:pt>
                <c:pt idx="14">
                  <c:v>-18</c:v>
                </c:pt>
                <c:pt idx="15">
                  <c:v>-16</c:v>
                </c:pt>
                <c:pt idx="16">
                  <c:v>-14</c:v>
                </c:pt>
                <c:pt idx="17">
                  <c:v>-12</c:v>
                </c:pt>
                <c:pt idx="18">
                  <c:v>-10</c:v>
                </c:pt>
                <c:pt idx="19">
                  <c:v>-8</c:v>
                </c:pt>
                <c:pt idx="20">
                  <c:v>-6</c:v>
                </c:pt>
                <c:pt idx="21">
                  <c:v>-4</c:v>
                </c:pt>
                <c:pt idx="22">
                  <c:v>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14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22</c:v>
                </c:pt>
                <c:pt idx="37">
                  <c:v>24</c:v>
                </c:pt>
                <c:pt idx="38">
                  <c:v>26</c:v>
                </c:pt>
                <c:pt idx="39">
                  <c:v>28</c:v>
                </c:pt>
                <c:pt idx="40">
                  <c:v>30</c:v>
                </c:pt>
                <c:pt idx="41">
                  <c:v>32</c:v>
                </c:pt>
                <c:pt idx="42">
                  <c:v>34</c:v>
                </c:pt>
                <c:pt idx="43">
                  <c:v>36</c:v>
                </c:pt>
                <c:pt idx="44">
                  <c:v>38</c:v>
                </c:pt>
                <c:pt idx="45">
                  <c:v>40</c:v>
                </c:pt>
                <c:pt idx="46">
                  <c:v>50</c:v>
                </c:pt>
                <c:pt idx="47">
                  <c:v>60</c:v>
                </c:pt>
                <c:pt idx="48">
                  <c:v>90</c:v>
                </c:pt>
              </c:numCache>
            </c:numRef>
          </c:xVal>
          <c:yVal>
            <c:numRef>
              <c:f>Auswertung_GWK3!$L$11:$L$59</c:f>
              <c:numCache>
                <c:formatCode>#,##0.000</c:formatCode>
                <c:ptCount val="49"/>
                <c:pt idx="0">
                  <c:v>1.1637854754801089</c:v>
                </c:pt>
                <c:pt idx="1">
                  <c:v>0.90827915346364752</c:v>
                </c:pt>
                <c:pt idx="2">
                  <c:v>0.76530827469135698</c:v>
                </c:pt>
                <c:pt idx="3">
                  <c:v>0.61624190123456679</c:v>
                </c:pt>
                <c:pt idx="4">
                  <c:v>0.59080897513717323</c:v>
                </c:pt>
                <c:pt idx="5">
                  <c:v>0.56054169118655583</c:v>
                </c:pt>
                <c:pt idx="6">
                  <c:v>0.53783358497007006</c:v>
                </c:pt>
                <c:pt idx="7">
                  <c:v>0.51135735476680289</c:v>
                </c:pt>
                <c:pt idx="8">
                  <c:v>0.48819447496570528</c:v>
                </c:pt>
                <c:pt idx="9">
                  <c:v>0.45624567524005366</c:v>
                </c:pt>
                <c:pt idx="10">
                  <c:v>0.42506502249345185</c:v>
                </c:pt>
                <c:pt idx="11">
                  <c:v>0.39865375994512925</c:v>
                </c:pt>
                <c:pt idx="12">
                  <c:v>0.36132410973936796</c:v>
                </c:pt>
                <c:pt idx="13">
                  <c:v>0.34173445096021843</c:v>
                </c:pt>
                <c:pt idx="14">
                  <c:v>0.30986972702331861</c:v>
                </c:pt>
                <c:pt idx="15">
                  <c:v>0.27287637997256425</c:v>
                </c:pt>
                <c:pt idx="16">
                  <c:v>0.23844734447873706</c:v>
                </c:pt>
                <c:pt idx="17">
                  <c:v>0.20191641426611698</c:v>
                </c:pt>
                <c:pt idx="18">
                  <c:v>0.15184928206447093</c:v>
                </c:pt>
                <c:pt idx="19">
                  <c:v>0.10552352246227606</c:v>
                </c:pt>
                <c:pt idx="20">
                  <c:v>7.7526284807955051E-2</c:v>
                </c:pt>
                <c:pt idx="21">
                  <c:v>5.8020701817557294E-2</c:v>
                </c:pt>
                <c:pt idx="22">
                  <c:v>4.8309948216734198E-2</c:v>
                </c:pt>
                <c:pt idx="23">
                  <c:v>4.3307438786007263E-2</c:v>
                </c:pt>
                <c:pt idx="24">
                  <c:v>4.9949426097392627E-2</c:v>
                </c:pt>
                <c:pt idx="25">
                  <c:v>4.498895456104153E-2</c:v>
                </c:pt>
                <c:pt idx="26">
                  <c:v>4.6754546124827469E-2</c:v>
                </c:pt>
                <c:pt idx="27">
                  <c:v>5.5120087105623217E-2</c:v>
                </c:pt>
                <c:pt idx="28">
                  <c:v>7.2523775377228025E-2</c:v>
                </c:pt>
                <c:pt idx="29">
                  <c:v>0.10195030144032818</c:v>
                </c:pt>
                <c:pt idx="30">
                  <c:v>0.1267946970164599</c:v>
                </c:pt>
                <c:pt idx="31">
                  <c:v>0.1610555809327836</c:v>
                </c:pt>
                <c:pt idx="32">
                  <c:v>0.20258902057613068</c:v>
                </c:pt>
                <c:pt idx="33">
                  <c:v>0.2318894329561032</c:v>
                </c:pt>
                <c:pt idx="34">
                  <c:v>0.26703311265431989</c:v>
                </c:pt>
                <c:pt idx="35">
                  <c:v>0.29263419032921706</c:v>
                </c:pt>
                <c:pt idx="36">
                  <c:v>0.32807213528806489</c:v>
                </c:pt>
                <c:pt idx="37">
                  <c:v>0.35707828240740636</c:v>
                </c:pt>
                <c:pt idx="38">
                  <c:v>0.385201633744855</c:v>
                </c:pt>
                <c:pt idx="39">
                  <c:v>0.40752375565843518</c:v>
                </c:pt>
                <c:pt idx="40">
                  <c:v>0.43766492592592487</c:v>
                </c:pt>
                <c:pt idx="41">
                  <c:v>0.47100097616597958</c:v>
                </c:pt>
                <c:pt idx="42">
                  <c:v>0.50433702640603451</c:v>
                </c:pt>
                <c:pt idx="43">
                  <c:v>0.53111516512345569</c:v>
                </c:pt>
                <c:pt idx="44">
                  <c:v>0.56491363220164492</c:v>
                </c:pt>
                <c:pt idx="45">
                  <c:v>0.59362551406035557</c:v>
                </c:pt>
                <c:pt idx="46">
                  <c:v>0.7468536390603554</c:v>
                </c:pt>
                <c:pt idx="47">
                  <c:v>0.88738631995884665</c:v>
                </c:pt>
                <c:pt idx="48">
                  <c:v>1.1135922295953351</c:v>
                </c:pt>
              </c:numCache>
            </c:numRef>
          </c:yVal>
          <c:smooth val="0"/>
        </c:ser>
        <c:ser>
          <c:idx val="1"/>
          <c:order val="1"/>
          <c:tx>
            <c:v>Auftrieb &lt;c_A&gt;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Auswertung_GWK3!$B$11:$B$59</c:f>
              <c:numCache>
                <c:formatCode>General</c:formatCode>
                <c:ptCount val="49"/>
                <c:pt idx="0">
                  <c:v>-90</c:v>
                </c:pt>
                <c:pt idx="1">
                  <c:v>-60</c:v>
                </c:pt>
                <c:pt idx="2">
                  <c:v>-50</c:v>
                </c:pt>
                <c:pt idx="3">
                  <c:v>-40</c:v>
                </c:pt>
                <c:pt idx="4">
                  <c:v>-38</c:v>
                </c:pt>
                <c:pt idx="5">
                  <c:v>-36</c:v>
                </c:pt>
                <c:pt idx="6">
                  <c:v>-34</c:v>
                </c:pt>
                <c:pt idx="7">
                  <c:v>-32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-24</c:v>
                </c:pt>
                <c:pt idx="12">
                  <c:v>-22</c:v>
                </c:pt>
                <c:pt idx="13">
                  <c:v>-20</c:v>
                </c:pt>
                <c:pt idx="14">
                  <c:v>-18</c:v>
                </c:pt>
                <c:pt idx="15">
                  <c:v>-16</c:v>
                </c:pt>
                <c:pt idx="16">
                  <c:v>-14</c:v>
                </c:pt>
                <c:pt idx="17">
                  <c:v>-12</c:v>
                </c:pt>
                <c:pt idx="18">
                  <c:v>-10</c:v>
                </c:pt>
                <c:pt idx="19">
                  <c:v>-8</c:v>
                </c:pt>
                <c:pt idx="20">
                  <c:v>-6</c:v>
                </c:pt>
                <c:pt idx="21">
                  <c:v>-4</c:v>
                </c:pt>
                <c:pt idx="22">
                  <c:v>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14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22</c:v>
                </c:pt>
                <c:pt idx="37">
                  <c:v>24</c:v>
                </c:pt>
                <c:pt idx="38">
                  <c:v>26</c:v>
                </c:pt>
                <c:pt idx="39">
                  <c:v>28</c:v>
                </c:pt>
                <c:pt idx="40">
                  <c:v>30</c:v>
                </c:pt>
                <c:pt idx="41">
                  <c:v>32</c:v>
                </c:pt>
                <c:pt idx="42">
                  <c:v>34</c:v>
                </c:pt>
                <c:pt idx="43">
                  <c:v>36</c:v>
                </c:pt>
                <c:pt idx="44">
                  <c:v>38</c:v>
                </c:pt>
                <c:pt idx="45">
                  <c:v>40</c:v>
                </c:pt>
                <c:pt idx="46">
                  <c:v>50</c:v>
                </c:pt>
                <c:pt idx="47">
                  <c:v>60</c:v>
                </c:pt>
                <c:pt idx="48">
                  <c:v>90</c:v>
                </c:pt>
              </c:numCache>
            </c:numRef>
          </c:xVal>
          <c:yVal>
            <c:numRef>
              <c:f>Auswertung_GWK3!$K$11:$K$59</c:f>
              <c:numCache>
                <c:formatCode>#,##0.000</c:formatCode>
                <c:ptCount val="49"/>
                <c:pt idx="0">
                  <c:v>-1.6335925754454583E-2</c:v>
                </c:pt>
                <c:pt idx="1">
                  <c:v>-0.47610437654320625</c:v>
                </c:pt>
                <c:pt idx="2">
                  <c:v>-0.58435195456103883</c:v>
                </c:pt>
                <c:pt idx="3">
                  <c:v>-0.65392466975308283</c:v>
                </c:pt>
                <c:pt idx="4">
                  <c:v>-0.66699845490397447</c:v>
                </c:pt>
                <c:pt idx="5">
                  <c:v>-0.67918944427297312</c:v>
                </c:pt>
                <c:pt idx="6">
                  <c:v>-0.70262748120089424</c:v>
                </c:pt>
                <c:pt idx="7">
                  <c:v>-0.70836374296981819</c:v>
                </c:pt>
                <c:pt idx="8">
                  <c:v>-0.72517890072016111</c:v>
                </c:pt>
                <c:pt idx="9">
                  <c:v>-0.72353942283950246</c:v>
                </c:pt>
                <c:pt idx="10">
                  <c:v>-0.72500692751589624</c:v>
                </c:pt>
                <c:pt idx="11">
                  <c:v>-0.73081197856652591</c:v>
                </c:pt>
                <c:pt idx="12">
                  <c:v>-0.73341832801782891</c:v>
                </c:pt>
                <c:pt idx="13">
                  <c:v>-0.74611377211933816</c:v>
                </c:pt>
                <c:pt idx="14">
                  <c:v>-0.74758509842249321</c:v>
                </c:pt>
                <c:pt idx="15">
                  <c:v>-0.74119533847736285</c:v>
                </c:pt>
                <c:pt idx="16">
                  <c:v>-0.72786932596021603</c:v>
                </c:pt>
                <c:pt idx="17">
                  <c:v>-0.69802242095335743</c:v>
                </c:pt>
                <c:pt idx="18">
                  <c:v>-0.6202102784636454</c:v>
                </c:pt>
                <c:pt idx="19">
                  <c:v>-0.51255123096707444</c:v>
                </c:pt>
                <c:pt idx="20">
                  <c:v>-0.39190247410836421</c:v>
                </c:pt>
                <c:pt idx="21">
                  <c:v>-0.27104352777777424</c:v>
                </c:pt>
                <c:pt idx="22">
                  <c:v>-0.15354761299725303</c:v>
                </c:pt>
                <c:pt idx="23">
                  <c:v>-8.0485752572012972E-2</c:v>
                </c:pt>
                <c:pt idx="24">
                  <c:v>-4.9587900205757818E-2</c:v>
                </c:pt>
                <c:pt idx="25">
                  <c:v>-6.6613247427979916E-2</c:v>
                </c:pt>
                <c:pt idx="26">
                  <c:v>3.1166894890264241E-2</c:v>
                </c:pt>
                <c:pt idx="27">
                  <c:v>0.13525272136488697</c:v>
                </c:pt>
                <c:pt idx="28">
                  <c:v>0.27002621073388555</c:v>
                </c:pt>
                <c:pt idx="29">
                  <c:v>0.39929273593964681</c:v>
                </c:pt>
                <c:pt idx="30">
                  <c:v>0.52889556430041496</c:v>
                </c:pt>
                <c:pt idx="31">
                  <c:v>0.64765261591221202</c:v>
                </c:pt>
                <c:pt idx="32">
                  <c:v>0.73307361728395404</c:v>
                </c:pt>
                <c:pt idx="33">
                  <c:v>0.76704023593964676</c:v>
                </c:pt>
                <c:pt idx="34">
                  <c:v>0.79659287568587478</c:v>
                </c:pt>
                <c:pt idx="35">
                  <c:v>0.80487434087791843</c:v>
                </c:pt>
                <c:pt idx="36">
                  <c:v>0.80798514506173169</c:v>
                </c:pt>
                <c:pt idx="37">
                  <c:v>0.79781197462277431</c:v>
                </c:pt>
                <c:pt idx="38">
                  <c:v>0.78864771364883746</c:v>
                </c:pt>
                <c:pt idx="39">
                  <c:v>0.76960454749657403</c:v>
                </c:pt>
                <c:pt idx="40">
                  <c:v>0.77712933058985256</c:v>
                </c:pt>
                <c:pt idx="41">
                  <c:v>0.77540577692044232</c:v>
                </c:pt>
                <c:pt idx="42">
                  <c:v>0.76060843810014067</c:v>
                </c:pt>
                <c:pt idx="43">
                  <c:v>0.75531166340878253</c:v>
                </c:pt>
                <c:pt idx="44">
                  <c:v>0.74122896879287059</c:v>
                </c:pt>
                <c:pt idx="45">
                  <c:v>0.72954243415638209</c:v>
                </c:pt>
                <c:pt idx="46">
                  <c:v>0.67161421570645052</c:v>
                </c:pt>
                <c:pt idx="47">
                  <c:v>0.56370294084362493</c:v>
                </c:pt>
                <c:pt idx="48">
                  <c:v>8.4849286008233993E-2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71504"/>
        <c:axId val="230592656"/>
      </c:scatterChart>
      <c:valAx>
        <c:axId val="409071504"/>
        <c:scaling>
          <c:orientation val="minMax"/>
          <c:max val="40"/>
          <c:min val="-4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de-DE" sz="1400" b="1" i="0" baseline="0">
                    <a:latin typeface="Calibri" panose="020F0502020204030204" pitchFamily="34" charset="0"/>
                  </a:rPr>
                  <a:t>Anstellwinkel alfa_S [deg]</a:t>
                </a:r>
              </a:p>
            </c:rich>
          </c:tx>
          <c:layout>
            <c:manualLayout>
              <c:xMode val="edge"/>
              <c:yMode val="edge"/>
              <c:x val="0.38994843155618769"/>
              <c:y val="0.92146799760266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0592656"/>
        <c:crossesAt val="-500"/>
        <c:crossBetween val="midCat"/>
        <c:majorUnit val="10"/>
      </c:valAx>
      <c:valAx>
        <c:axId val="23059265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Calibri" panose="020F0502020204030204" pitchFamily="34" charset="0"/>
                  </a:rPr>
                  <a:t>Kraftbeiwerte  [-]</a:t>
                </a:r>
              </a:p>
            </c:rich>
          </c:tx>
          <c:layout>
            <c:manualLayout>
              <c:xMode val="edge"/>
              <c:yMode val="edge"/>
              <c:x val="2.0661139824482293E-2"/>
              <c:y val="0.406509186351706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071504"/>
        <c:crossesAt val="-40"/>
        <c:crossBetween val="midCat"/>
      </c:valAx>
      <c:spPr>
        <a:solidFill>
          <a:srgbClr val="FFFFCC"/>
        </a:solidFill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69590204308161929"/>
          <c:y val="0.75282567631801922"/>
          <c:w val="0.22114329321169657"/>
          <c:h val="7.097426994853994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/>
              <a:t>Waage GWK3 - Ebene Platte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>
                <a:effectLst/>
              </a:rPr>
              <a:t>Messwerte: Mittel &lt;x&gt; über 12 Werte - Hinterkante auf der Oberseite angeschrägt </a:t>
            </a:r>
            <a:endParaRPr lang="de-DE" sz="1200">
              <a:effectLst/>
            </a:endParaRP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>
                <a:effectLst/>
              </a:rPr>
              <a:t>U</a:t>
            </a:r>
            <a:r>
              <a:rPr lang="de-DE" sz="1200" b="0" i="0" baseline="-25000">
                <a:effectLst/>
              </a:rPr>
              <a:t>0</a:t>
            </a:r>
            <a:r>
              <a:rPr lang="de-DE" sz="1200" b="0" i="0" baseline="0">
                <a:effectLst/>
              </a:rPr>
              <a:t>  = 12 m/s -  Kern Laborwaage Typ 440-45N, 1 kg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4495431891238315"/>
          <c:y val="2.61931644236538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454068241471"/>
          <c:y val="0.15989858906525584"/>
          <c:w val="0.80011333810546426"/>
          <c:h val="0.69421652154591718"/>
        </c:manualLayout>
      </c:layout>
      <c:scatterChart>
        <c:scatterStyle val="lineMarker"/>
        <c:varyColors val="0"/>
        <c:ser>
          <c:idx val="1"/>
          <c:order val="0"/>
          <c:tx>
            <c:v>Polare große Platte GWK3</c:v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9050">
                <a:solidFill>
                  <a:srgbClr val="00B050"/>
                </a:solidFill>
              </a:ln>
            </c:spPr>
          </c:marker>
          <c:xVal>
            <c:numRef>
              <c:f>Auswertung_GWK3!$L$14:$L$56</c:f>
              <c:numCache>
                <c:formatCode>#,##0.000</c:formatCode>
                <c:ptCount val="43"/>
                <c:pt idx="0">
                  <c:v>0.61624190123456679</c:v>
                </c:pt>
                <c:pt idx="1">
                  <c:v>0.59080897513717323</c:v>
                </c:pt>
                <c:pt idx="2">
                  <c:v>0.56054169118655583</c:v>
                </c:pt>
                <c:pt idx="3">
                  <c:v>0.53783358497007006</c:v>
                </c:pt>
                <c:pt idx="4">
                  <c:v>0.51135735476680289</c:v>
                </c:pt>
                <c:pt idx="5">
                  <c:v>0.48819447496570528</c:v>
                </c:pt>
                <c:pt idx="6">
                  <c:v>0.45624567524005366</c:v>
                </c:pt>
                <c:pt idx="7">
                  <c:v>0.42506502249345185</c:v>
                </c:pt>
                <c:pt idx="8">
                  <c:v>0.39865375994512925</c:v>
                </c:pt>
                <c:pt idx="9">
                  <c:v>0.36132410973936796</c:v>
                </c:pt>
                <c:pt idx="10">
                  <c:v>0.34173445096021843</c:v>
                </c:pt>
                <c:pt idx="11">
                  <c:v>0.30986972702331861</c:v>
                </c:pt>
                <c:pt idx="12">
                  <c:v>0.27287637997256425</c:v>
                </c:pt>
                <c:pt idx="13">
                  <c:v>0.23844734447873706</c:v>
                </c:pt>
                <c:pt idx="14">
                  <c:v>0.20191641426611698</c:v>
                </c:pt>
                <c:pt idx="15">
                  <c:v>0.15184928206447093</c:v>
                </c:pt>
                <c:pt idx="16">
                  <c:v>0.10552352246227606</c:v>
                </c:pt>
                <c:pt idx="17">
                  <c:v>7.7526284807955051E-2</c:v>
                </c:pt>
                <c:pt idx="18">
                  <c:v>5.8020701817557294E-2</c:v>
                </c:pt>
                <c:pt idx="19">
                  <c:v>4.8309948216734198E-2</c:v>
                </c:pt>
                <c:pt idx="20">
                  <c:v>4.3307438786007263E-2</c:v>
                </c:pt>
                <c:pt idx="21">
                  <c:v>4.9949426097392627E-2</c:v>
                </c:pt>
                <c:pt idx="22">
                  <c:v>4.498895456104153E-2</c:v>
                </c:pt>
                <c:pt idx="23">
                  <c:v>4.6754546124827469E-2</c:v>
                </c:pt>
                <c:pt idx="24">
                  <c:v>5.5120087105623217E-2</c:v>
                </c:pt>
                <c:pt idx="25">
                  <c:v>7.2523775377228025E-2</c:v>
                </c:pt>
                <c:pt idx="26">
                  <c:v>0.10195030144032818</c:v>
                </c:pt>
                <c:pt idx="27">
                  <c:v>0.1267946970164599</c:v>
                </c:pt>
                <c:pt idx="28">
                  <c:v>0.1610555809327836</c:v>
                </c:pt>
                <c:pt idx="29">
                  <c:v>0.20258902057613068</c:v>
                </c:pt>
                <c:pt idx="30">
                  <c:v>0.2318894329561032</c:v>
                </c:pt>
                <c:pt idx="31">
                  <c:v>0.26703311265431989</c:v>
                </c:pt>
                <c:pt idx="32">
                  <c:v>0.29263419032921706</c:v>
                </c:pt>
                <c:pt idx="33">
                  <c:v>0.32807213528806489</c:v>
                </c:pt>
                <c:pt idx="34">
                  <c:v>0.35707828240740636</c:v>
                </c:pt>
                <c:pt idx="35">
                  <c:v>0.385201633744855</c:v>
                </c:pt>
                <c:pt idx="36">
                  <c:v>0.40752375565843518</c:v>
                </c:pt>
                <c:pt idx="37">
                  <c:v>0.43766492592592487</c:v>
                </c:pt>
                <c:pt idx="38">
                  <c:v>0.47100097616597958</c:v>
                </c:pt>
                <c:pt idx="39">
                  <c:v>0.50433702640603451</c:v>
                </c:pt>
                <c:pt idx="40">
                  <c:v>0.53111516512345569</c:v>
                </c:pt>
                <c:pt idx="41">
                  <c:v>0.56491363220164492</c:v>
                </c:pt>
                <c:pt idx="42">
                  <c:v>0.59362551406035557</c:v>
                </c:pt>
              </c:numCache>
            </c:numRef>
          </c:xVal>
          <c:yVal>
            <c:numRef>
              <c:f>Auswertung_GWK3!$K$14:$K$56</c:f>
              <c:numCache>
                <c:formatCode>#,##0.000</c:formatCode>
                <c:ptCount val="43"/>
                <c:pt idx="0">
                  <c:v>-0.65392466975308283</c:v>
                </c:pt>
                <c:pt idx="1">
                  <c:v>-0.66699845490397447</c:v>
                </c:pt>
                <c:pt idx="2">
                  <c:v>-0.67918944427297312</c:v>
                </c:pt>
                <c:pt idx="3">
                  <c:v>-0.70262748120089424</c:v>
                </c:pt>
                <c:pt idx="4">
                  <c:v>-0.70836374296981819</c:v>
                </c:pt>
                <c:pt idx="5">
                  <c:v>-0.72517890072016111</c:v>
                </c:pt>
                <c:pt idx="6">
                  <c:v>-0.72353942283950246</c:v>
                </c:pt>
                <c:pt idx="7">
                  <c:v>-0.72500692751589624</c:v>
                </c:pt>
                <c:pt idx="8">
                  <c:v>-0.73081197856652591</c:v>
                </c:pt>
                <c:pt idx="9">
                  <c:v>-0.73341832801782891</c:v>
                </c:pt>
                <c:pt idx="10">
                  <c:v>-0.74611377211933816</c:v>
                </c:pt>
                <c:pt idx="11">
                  <c:v>-0.74758509842249321</c:v>
                </c:pt>
                <c:pt idx="12">
                  <c:v>-0.74119533847736285</c:v>
                </c:pt>
                <c:pt idx="13">
                  <c:v>-0.72786932596021603</c:v>
                </c:pt>
                <c:pt idx="14">
                  <c:v>-0.69802242095335743</c:v>
                </c:pt>
                <c:pt idx="15">
                  <c:v>-0.6202102784636454</c:v>
                </c:pt>
                <c:pt idx="16">
                  <c:v>-0.51255123096707444</c:v>
                </c:pt>
                <c:pt idx="17">
                  <c:v>-0.39190247410836421</c:v>
                </c:pt>
                <c:pt idx="18">
                  <c:v>-0.27104352777777424</c:v>
                </c:pt>
                <c:pt idx="19">
                  <c:v>-0.15354761299725303</c:v>
                </c:pt>
                <c:pt idx="20">
                  <c:v>-8.0485752572012972E-2</c:v>
                </c:pt>
                <c:pt idx="21">
                  <c:v>-4.9587900205757818E-2</c:v>
                </c:pt>
                <c:pt idx="22">
                  <c:v>-6.6613247427979916E-2</c:v>
                </c:pt>
                <c:pt idx="23">
                  <c:v>3.1166894890264241E-2</c:v>
                </c:pt>
                <c:pt idx="24">
                  <c:v>0.13525272136488697</c:v>
                </c:pt>
                <c:pt idx="25">
                  <c:v>0.27002621073388555</c:v>
                </c:pt>
                <c:pt idx="26">
                  <c:v>0.39929273593964681</c:v>
                </c:pt>
                <c:pt idx="27">
                  <c:v>0.52889556430041496</c:v>
                </c:pt>
                <c:pt idx="28">
                  <c:v>0.64765261591221202</c:v>
                </c:pt>
                <c:pt idx="29">
                  <c:v>0.73307361728395404</c:v>
                </c:pt>
                <c:pt idx="30">
                  <c:v>0.76704023593964676</c:v>
                </c:pt>
                <c:pt idx="31">
                  <c:v>0.79659287568587478</c:v>
                </c:pt>
                <c:pt idx="32">
                  <c:v>0.80487434087791843</c:v>
                </c:pt>
                <c:pt idx="33">
                  <c:v>0.80798514506173169</c:v>
                </c:pt>
                <c:pt idx="34">
                  <c:v>0.79781197462277431</c:v>
                </c:pt>
                <c:pt idx="35">
                  <c:v>0.78864771364883746</c:v>
                </c:pt>
                <c:pt idx="36">
                  <c:v>0.76960454749657403</c:v>
                </c:pt>
                <c:pt idx="37">
                  <c:v>0.77712933058985256</c:v>
                </c:pt>
                <c:pt idx="38">
                  <c:v>0.77540577692044232</c:v>
                </c:pt>
                <c:pt idx="39">
                  <c:v>0.76060843810014067</c:v>
                </c:pt>
                <c:pt idx="40">
                  <c:v>0.75531166340878253</c:v>
                </c:pt>
                <c:pt idx="41">
                  <c:v>0.74122896879287059</c:v>
                </c:pt>
                <c:pt idx="42">
                  <c:v>0.72954243415638209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71592"/>
        <c:axId val="409678416"/>
      </c:scatterChart>
      <c:valAx>
        <c:axId val="230371592"/>
        <c:scaling>
          <c:orientation val="minMax"/>
          <c:max val="0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de-DE" sz="1400" b="1" i="0" baseline="0">
                    <a:latin typeface="Calibri" panose="020F0502020204030204" pitchFamily="34" charset="0"/>
                  </a:rPr>
                  <a:t>Widerstandsbeiwert  [-]</a:t>
                </a:r>
              </a:p>
            </c:rich>
          </c:tx>
          <c:layout>
            <c:manualLayout>
              <c:xMode val="edge"/>
              <c:yMode val="edge"/>
              <c:x val="0.46054062343330682"/>
              <c:y val="0.92023805733459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9678416"/>
        <c:crossesAt val="-500"/>
        <c:crossBetween val="midCat"/>
        <c:majorUnit val="0.1"/>
      </c:valAx>
      <c:valAx>
        <c:axId val="40967841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Calibri" panose="020F0502020204030204" pitchFamily="34" charset="0"/>
                  </a:rPr>
                  <a:t>Auftriebsbeiwert [-]</a:t>
                </a:r>
              </a:p>
            </c:rich>
          </c:tx>
          <c:layout>
            <c:manualLayout>
              <c:xMode val="edge"/>
              <c:yMode val="edge"/>
              <c:x val="2.0661181397269159E-2"/>
              <c:y val="0.406509186351706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371592"/>
        <c:crossesAt val="-40"/>
        <c:crossBetween val="midCat"/>
      </c:valAx>
      <c:spPr>
        <a:solidFill>
          <a:srgbClr val="FFFFCC"/>
        </a:solidFill>
        <a:ln w="25400">
          <a:noFill/>
        </a:ln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68651685981112831"/>
          <c:y val="0.48500270543105189"/>
          <c:w val="0.22115502193693581"/>
          <c:h val="4.205855037351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000000000000044" l="0.25" r="0.25" t="0.75000000000000044" header="0.30000000000000021" footer="0.30000000000000021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26</xdr:row>
      <xdr:rowOff>104776</xdr:rowOff>
    </xdr:from>
    <xdr:to>
      <xdr:col>11</xdr:col>
      <xdr:colOff>681990</xdr:colOff>
      <xdr:row>36</xdr:row>
      <xdr:rowOff>66676</xdr:rowOff>
    </xdr:to>
    <xdr:sp macro="" textlink="">
      <xdr:nvSpPr>
        <xdr:cNvPr id="2" name="Textfeld 1"/>
        <xdr:cNvSpPr txBox="1"/>
      </xdr:nvSpPr>
      <xdr:spPr>
        <a:xfrm>
          <a:off x="6229350" y="4410076"/>
          <a:ext cx="2834640" cy="1581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Hinweis 1.</a:t>
          </a:r>
          <a:r>
            <a:rPr lang="de-DE" sz="1000"/>
            <a:t> Die durchgehenden Datenzeilen mit den Mittelwerten können für das Tabellenblatt</a:t>
          </a:r>
          <a:r>
            <a:rPr lang="de-DE" sz="1000" baseline="0"/>
            <a:t> "</a:t>
          </a:r>
          <a:r>
            <a:rPr lang="de-DE" sz="1000"/>
            <a:t>Auswertung" in einem Kopiervorgang kopiert werden:</a:t>
          </a:r>
        </a:p>
        <a:p>
          <a:r>
            <a:rPr lang="de-DE" sz="1000"/>
            <a:t>-</a:t>
          </a:r>
          <a:r>
            <a:rPr lang="de-DE" sz="1000" baseline="0"/>
            <a:t> Zeilennummer anklicken</a:t>
          </a:r>
        </a:p>
        <a:p>
          <a:r>
            <a:rPr lang="de-DE" sz="1000" baseline="0"/>
            <a:t>- zur nächsten Zeile gehen und diese mit gedrückter STRG/CTRL-Taste anklicken.</a:t>
          </a:r>
        </a:p>
        <a:p>
          <a:r>
            <a:rPr lang="de-DE" sz="1000" baseline="0"/>
            <a:t>Die Mittelwerte sind über 12 Einzelwerte gemittelt.</a:t>
          </a:r>
          <a:endParaRPr lang="de-DE" sz="1000"/>
        </a:p>
      </xdr:txBody>
    </xdr:sp>
    <xdr:clientData/>
  </xdr:twoCellAnchor>
  <xdr:twoCellAnchor>
    <xdr:from>
      <xdr:col>8</xdr:col>
      <xdr:colOff>161925</xdr:colOff>
      <xdr:row>49</xdr:row>
      <xdr:rowOff>133350</xdr:rowOff>
    </xdr:from>
    <xdr:to>
      <xdr:col>11</xdr:col>
      <xdr:colOff>710565</xdr:colOff>
      <xdr:row>61</xdr:row>
      <xdr:rowOff>70485</xdr:rowOff>
    </xdr:to>
    <xdr:sp macro="" textlink="">
      <xdr:nvSpPr>
        <xdr:cNvPr id="3" name="Textfeld 2"/>
        <xdr:cNvSpPr txBox="1"/>
      </xdr:nvSpPr>
      <xdr:spPr>
        <a:xfrm>
          <a:off x="6562725" y="8162925"/>
          <a:ext cx="2948940" cy="188023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Hinweis 2.</a:t>
          </a:r>
          <a:r>
            <a:rPr lang="de-DE" sz="1000"/>
            <a:t> Die Korrektur</a:t>
          </a:r>
          <a:r>
            <a:rPr lang="de-DE" sz="1000" baseline="0"/>
            <a:t> der Werte mit den Daten des Supports erfolgt erst bei den Mittelwerten.</a:t>
          </a:r>
        </a:p>
        <a:p>
          <a:r>
            <a:rPr lang="de-DE" sz="1000" baseline="0"/>
            <a:t>Das Konzept der Waagenanordnung bedingt, dass für den {Messwert} gilt:</a:t>
          </a:r>
        </a:p>
        <a:p>
          <a:r>
            <a:rPr lang="de-DE" sz="1000" baseline="0"/>
            <a:t>       {Waage A } * g = -(F_A + F_W)</a:t>
          </a:r>
        </a:p>
        <a:p>
          <a:r>
            <a:rPr lang="de-DE" sz="1000" baseline="0"/>
            <a:t>Deshalb ergibt sich F_A aus</a:t>
          </a:r>
        </a:p>
        <a:p>
          <a:r>
            <a:rPr lang="de-DE" sz="1000" baseline="0"/>
            <a:t>       F_A =  [  -{Waage A} - {Waage B} ] * g </a:t>
          </a:r>
        </a:p>
        <a:p>
          <a:r>
            <a:rPr lang="de-DE" sz="1000" baseline="0"/>
            <a:t>Für die </a:t>
          </a:r>
          <a:r>
            <a:rPr lang="de-DE" sz="1000" b="1" baseline="0">
              <a:solidFill>
                <a:srgbClr val="00B050"/>
              </a:solidFill>
            </a:rPr>
            <a:t>Bildung der Mittelwerte </a:t>
          </a:r>
          <a:r>
            <a:rPr lang="de-DE" sz="1000" baseline="0"/>
            <a:t>gilt z.B. bei 12 m/s und 2 deg Anstellwinkel:</a:t>
          </a:r>
        </a:p>
        <a:p>
          <a:r>
            <a:rPr lang="de-DE" sz="1000"/>
            <a:t>       I65 = MITTELWERT(G65:G76)-$J$6 = 60.59</a:t>
          </a:r>
        </a:p>
        <a:p>
          <a:r>
            <a:rPr lang="de-DE" sz="1000"/>
            <a:t>       J65 = MITTELWERT(H65:H76)-$K$6 = 90.89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59</xdr:row>
      <xdr:rowOff>82550</xdr:rowOff>
    </xdr:from>
    <xdr:to>
      <xdr:col>11</xdr:col>
      <xdr:colOff>311150</xdr:colOff>
      <xdr:row>97</xdr:row>
      <xdr:rowOff>25400</xdr:rowOff>
    </xdr:to>
    <xdr:graphicFrame macro="">
      <xdr:nvGraphicFramePr>
        <xdr:cNvPr id="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212725</xdr:colOff>
      <xdr:row>99</xdr:row>
      <xdr:rowOff>69850</xdr:rowOff>
    </xdr:from>
    <xdr:to>
      <xdr:col>11</xdr:col>
      <xdr:colOff>479425</xdr:colOff>
      <xdr:row>136</xdr:row>
      <xdr:rowOff>127000</xdr:rowOff>
    </xdr:to>
    <xdr:graphicFrame macro="">
      <xdr:nvGraphicFramePr>
        <xdr:cNvPr id="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209549</xdr:colOff>
      <xdr:row>137</xdr:row>
      <xdr:rowOff>66676</xdr:rowOff>
    </xdr:from>
    <xdr:to>
      <xdr:col>11</xdr:col>
      <xdr:colOff>428624</xdr:colOff>
      <xdr:row>175</xdr:row>
      <xdr:rowOff>104776</xdr:rowOff>
    </xdr:to>
    <xdr:graphicFrame macro="">
      <xdr:nvGraphicFramePr>
        <xdr:cNvPr id="7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3"/>
  <sheetViews>
    <sheetView tabSelected="1" zoomScaleNormal="100" workbookViewId="0">
      <selection activeCell="R11" sqref="R11"/>
    </sheetView>
  </sheetViews>
  <sheetFormatPr baseColWidth="10" defaultRowHeight="12.75" x14ac:dyDescent="0.2"/>
  <sheetData>
    <row r="1" spans="1:12" s="2" customFormat="1" ht="20.45" customHeight="1" x14ac:dyDescent="0.2">
      <c r="A1" s="2" t="s">
        <v>46</v>
      </c>
      <c r="D1" s="20"/>
      <c r="F1" s="18">
        <v>43149</v>
      </c>
      <c r="G1" s="10"/>
      <c r="H1" s="10"/>
      <c r="K1" s="20"/>
      <c r="L1" s="20"/>
    </row>
    <row r="2" spans="1:12" x14ac:dyDescent="0.2">
      <c r="D2" s="21"/>
      <c r="G2" s="11"/>
      <c r="H2" s="11"/>
      <c r="K2" s="21"/>
      <c r="L2" s="21"/>
    </row>
    <row r="3" spans="1:12" x14ac:dyDescent="0.2">
      <c r="B3" s="1" t="s">
        <v>13</v>
      </c>
      <c r="C3">
        <v>9.8065999999999995</v>
      </c>
      <c r="D3" s="21" t="s">
        <v>14</v>
      </c>
      <c r="E3" s="18" t="s">
        <v>30</v>
      </c>
      <c r="G3" s="11"/>
      <c r="H3" s="11"/>
      <c r="I3" s="47" t="s">
        <v>56</v>
      </c>
      <c r="J3" s="48"/>
      <c r="K3" s="49"/>
      <c r="L3" s="50"/>
    </row>
    <row r="4" spans="1:12" x14ac:dyDescent="0.2">
      <c r="B4" s="1" t="s">
        <v>15</v>
      </c>
      <c r="C4">
        <v>0.3</v>
      </c>
      <c r="D4" s="21" t="s">
        <v>16</v>
      </c>
      <c r="E4" s="18" t="s">
        <v>31</v>
      </c>
      <c r="G4" s="19"/>
      <c r="H4" s="11"/>
      <c r="I4" s="51" t="s">
        <v>44</v>
      </c>
      <c r="J4" s="52"/>
      <c r="K4" s="53"/>
      <c r="L4" s="54"/>
    </row>
    <row r="5" spans="1:12" x14ac:dyDescent="0.2">
      <c r="B5" s="1" t="s">
        <v>17</v>
      </c>
      <c r="C5">
        <v>7.4999999999999997E-2</v>
      </c>
      <c r="D5" s="21" t="s">
        <v>18</v>
      </c>
      <c r="E5" s="18" t="s">
        <v>32</v>
      </c>
      <c r="G5" s="19" t="s">
        <v>1</v>
      </c>
      <c r="H5" s="11"/>
      <c r="I5" s="51" t="s">
        <v>38</v>
      </c>
      <c r="J5" s="55" t="s">
        <v>40</v>
      </c>
      <c r="K5" s="56" t="s">
        <v>41</v>
      </c>
      <c r="L5" s="57"/>
    </row>
    <row r="6" spans="1:12" x14ac:dyDescent="0.2">
      <c r="B6" s="1" t="s">
        <v>19</v>
      </c>
      <c r="C6">
        <f>C4*C5</f>
        <v>2.2499999999999999E-2</v>
      </c>
      <c r="D6" s="21" t="s">
        <v>20</v>
      </c>
      <c r="E6" s="18" t="s">
        <v>33</v>
      </c>
      <c r="G6" s="11"/>
      <c r="H6" s="11"/>
      <c r="I6" s="51" t="s">
        <v>39</v>
      </c>
      <c r="J6" s="58">
        <f>I1084</f>
        <v>36.333452999996496</v>
      </c>
      <c r="K6" s="58">
        <f>J1084</f>
        <v>245.31209900000152</v>
      </c>
      <c r="L6" s="59" t="s">
        <v>23</v>
      </c>
    </row>
    <row r="7" spans="1:12" x14ac:dyDescent="0.2">
      <c r="B7" s="17" t="s">
        <v>29</v>
      </c>
      <c r="C7">
        <v>1.2</v>
      </c>
      <c r="D7" s="24" t="s">
        <v>35</v>
      </c>
      <c r="E7" s="18" t="s">
        <v>59</v>
      </c>
      <c r="G7" s="11"/>
      <c r="H7" s="11"/>
      <c r="I7" s="51" t="s">
        <v>43</v>
      </c>
      <c r="J7" s="52"/>
      <c r="K7" s="60"/>
      <c r="L7" s="54"/>
    </row>
    <row r="8" spans="1:12" x14ac:dyDescent="0.2">
      <c r="B8" s="16" t="s">
        <v>36</v>
      </c>
      <c r="C8">
        <f>1/2*C7*C6</f>
        <v>1.35E-2</v>
      </c>
      <c r="D8" s="24" t="s">
        <v>42</v>
      </c>
      <c r="E8">
        <f>C8*1000</f>
        <v>13.5</v>
      </c>
      <c r="F8" s="19" t="s">
        <v>37</v>
      </c>
      <c r="G8" s="11"/>
      <c r="H8" s="19" t="s">
        <v>1</v>
      </c>
      <c r="I8" s="61" t="s">
        <v>45</v>
      </c>
      <c r="J8" s="62"/>
      <c r="K8" s="63"/>
      <c r="L8" s="64"/>
    </row>
    <row r="9" spans="1:12" x14ac:dyDescent="0.2">
      <c r="B9" s="16"/>
      <c r="D9" s="24"/>
      <c r="F9" s="19"/>
      <c r="G9" s="11"/>
      <c r="H9" s="19"/>
      <c r="I9" s="39" t="s">
        <v>48</v>
      </c>
      <c r="J9" s="40"/>
      <c r="K9" s="41"/>
      <c r="L9" s="42"/>
    </row>
    <row r="10" spans="1:12" x14ac:dyDescent="0.2">
      <c r="A10" t="s">
        <v>47</v>
      </c>
      <c r="B10" s="16"/>
      <c r="D10" s="24"/>
      <c r="F10" s="19"/>
      <c r="G10" s="11"/>
      <c r="H10" s="19"/>
      <c r="I10" s="78" t="s">
        <v>60</v>
      </c>
      <c r="J10" s="79"/>
      <c r="K10" s="79"/>
      <c r="L10" s="80"/>
    </row>
    <row r="11" spans="1:12" x14ac:dyDescent="0.2">
      <c r="A11" s="16" t="s">
        <v>57</v>
      </c>
      <c r="B11" s="16"/>
      <c r="D11" s="24"/>
      <c r="F11" s="19"/>
      <c r="G11" s="11"/>
      <c r="H11" s="19"/>
      <c r="I11" s="43" t="s">
        <v>2</v>
      </c>
      <c r="J11" s="44">
        <f>AVERAGE(E27:E42)</f>
        <v>877.4250000000003</v>
      </c>
      <c r="K11" s="44" t="s">
        <v>52</v>
      </c>
      <c r="L11" s="44"/>
    </row>
    <row r="12" spans="1:12" x14ac:dyDescent="0.2">
      <c r="A12" s="16" t="s">
        <v>58</v>
      </c>
      <c r="B12" s="16"/>
      <c r="D12" s="24"/>
      <c r="F12" s="19"/>
      <c r="G12" s="11"/>
      <c r="H12" s="19"/>
      <c r="I12" s="43" t="s">
        <v>0</v>
      </c>
      <c r="J12" s="44">
        <f>AVERAGE(F27:F42)</f>
        <v>364.95000000000005</v>
      </c>
      <c r="K12" s="45" t="s">
        <v>52</v>
      </c>
      <c r="L12" s="45"/>
    </row>
    <row r="13" spans="1:12" x14ac:dyDescent="0.2">
      <c r="A13" s="34"/>
      <c r="B13" s="34"/>
      <c r="C13" s="35"/>
      <c r="D13" s="36"/>
      <c r="E13" s="34"/>
      <c r="F13" s="34"/>
      <c r="G13" s="37"/>
      <c r="H13" s="37"/>
      <c r="I13" s="37"/>
      <c r="J13" s="37"/>
      <c r="K13" s="36"/>
      <c r="L13" s="36"/>
    </row>
    <row r="14" spans="1:12" x14ac:dyDescent="0.2">
      <c r="A14" s="32" t="s">
        <v>49</v>
      </c>
      <c r="B14" s="32"/>
      <c r="C14" s="32"/>
      <c r="D14" s="33"/>
      <c r="E14" s="30"/>
      <c r="F14" s="30"/>
      <c r="G14" s="38"/>
      <c r="H14" s="38"/>
      <c r="I14" s="30"/>
      <c r="J14" s="30"/>
      <c r="K14" s="31"/>
      <c r="L14" s="31"/>
    </row>
    <row r="15" spans="1:12" s="8" customFormat="1" x14ac:dyDescent="0.2">
      <c r="A15" s="7" t="s">
        <v>9</v>
      </c>
      <c r="B15" s="7" t="s">
        <v>12</v>
      </c>
      <c r="C15" s="3" t="s">
        <v>3</v>
      </c>
      <c r="D15" s="25" t="s">
        <v>4</v>
      </c>
      <c r="E15" s="3" t="s">
        <v>2</v>
      </c>
      <c r="F15" s="3" t="s">
        <v>0</v>
      </c>
      <c r="G15" s="12" t="s">
        <v>21</v>
      </c>
      <c r="H15" s="12" t="s">
        <v>22</v>
      </c>
      <c r="I15" s="14" t="s">
        <v>24</v>
      </c>
      <c r="J15" s="14" t="s">
        <v>25</v>
      </c>
      <c r="K15" s="22" t="s">
        <v>26</v>
      </c>
      <c r="L15" s="22" t="s">
        <v>27</v>
      </c>
    </row>
    <row r="16" spans="1:12" s="5" customFormat="1" x14ac:dyDescent="0.2">
      <c r="A16" s="6" t="s">
        <v>10</v>
      </c>
      <c r="B16" s="6" t="s">
        <v>11</v>
      </c>
      <c r="C16" s="4" t="s">
        <v>5</v>
      </c>
      <c r="D16" s="26" t="s">
        <v>6</v>
      </c>
      <c r="E16" s="4" t="s">
        <v>7</v>
      </c>
      <c r="F16" s="4" t="s">
        <v>8</v>
      </c>
      <c r="G16" s="13" t="s">
        <v>23</v>
      </c>
      <c r="H16" s="13" t="s">
        <v>23</v>
      </c>
      <c r="I16" s="15" t="s">
        <v>23</v>
      </c>
      <c r="J16" s="15" t="s">
        <v>23</v>
      </c>
      <c r="K16" s="23" t="s">
        <v>28</v>
      </c>
      <c r="L16" s="23" t="s">
        <v>28</v>
      </c>
    </row>
    <row r="17" spans="1:12" x14ac:dyDescent="0.2">
      <c r="A17">
        <v>0</v>
      </c>
      <c r="B17">
        <v>0</v>
      </c>
      <c r="C17" s="9">
        <v>0.53611111111111109</v>
      </c>
      <c r="D17">
        <v>37.207999999999998</v>
      </c>
      <c r="E17">
        <v>183.9</v>
      </c>
      <c r="F17">
        <v>181.8</v>
      </c>
    </row>
    <row r="18" spans="1:12" x14ac:dyDescent="0.2">
      <c r="C18" s="9">
        <v>0.53611111111111109</v>
      </c>
      <c r="D18">
        <v>37.768000000000001</v>
      </c>
      <c r="E18">
        <v>183.9</v>
      </c>
      <c r="F18">
        <v>181.8</v>
      </c>
    </row>
    <row r="19" spans="1:12" x14ac:dyDescent="0.2">
      <c r="C19" s="9">
        <v>0.53611111111111109</v>
      </c>
      <c r="D19">
        <v>37.927999999999997</v>
      </c>
      <c r="E19">
        <v>183.9</v>
      </c>
      <c r="F19">
        <v>181.8</v>
      </c>
    </row>
    <row r="20" spans="1:12" x14ac:dyDescent="0.2">
      <c r="C20" s="9">
        <v>0.53611111111111109</v>
      </c>
      <c r="D20">
        <v>38.527999999999999</v>
      </c>
      <c r="E20">
        <v>183.9</v>
      </c>
      <c r="F20">
        <v>181.8</v>
      </c>
    </row>
    <row r="21" spans="1:12" x14ac:dyDescent="0.2">
      <c r="C21" s="9">
        <v>0.53611111111111109</v>
      </c>
      <c r="D21">
        <v>38.828000000000003</v>
      </c>
      <c r="E21">
        <v>183.9</v>
      </c>
      <c r="F21">
        <v>181.8</v>
      </c>
    </row>
    <row r="22" spans="1:12" x14ac:dyDescent="0.2">
      <c r="C22" s="9">
        <v>0.53611111111111109</v>
      </c>
      <c r="D22">
        <v>39.438000000000002</v>
      </c>
      <c r="E22">
        <v>183.9</v>
      </c>
      <c r="F22">
        <v>181.8</v>
      </c>
    </row>
    <row r="24" spans="1:12" x14ac:dyDescent="0.2">
      <c r="A24" s="32" t="s">
        <v>50</v>
      </c>
      <c r="B24" s="32"/>
      <c r="C24" s="32"/>
      <c r="D24" s="33"/>
      <c r="E24" s="30"/>
      <c r="F24" s="30"/>
      <c r="G24" s="38"/>
      <c r="H24" s="38"/>
      <c r="I24" s="30"/>
      <c r="J24" s="30"/>
      <c r="K24" s="31"/>
      <c r="L24" s="31"/>
    </row>
    <row r="25" spans="1:12" s="8" customFormat="1" x14ac:dyDescent="0.2">
      <c r="A25" s="7" t="s">
        <v>9</v>
      </c>
      <c r="B25" s="7" t="s">
        <v>12</v>
      </c>
      <c r="C25" s="3" t="s">
        <v>3</v>
      </c>
      <c r="D25" s="25" t="s">
        <v>4</v>
      </c>
      <c r="E25" s="3" t="s">
        <v>2</v>
      </c>
      <c r="F25" s="3" t="s">
        <v>0</v>
      </c>
      <c r="G25" s="3" t="s">
        <v>2</v>
      </c>
      <c r="H25" s="3" t="s">
        <v>0</v>
      </c>
      <c r="I25" s="14" t="s">
        <v>24</v>
      </c>
      <c r="J25" s="14" t="s">
        <v>25</v>
      </c>
      <c r="K25" s="22" t="s">
        <v>26</v>
      </c>
      <c r="L25" s="22" t="s">
        <v>27</v>
      </c>
    </row>
    <row r="26" spans="1:12" s="5" customFormat="1" x14ac:dyDescent="0.2">
      <c r="A26" s="6" t="s">
        <v>10</v>
      </c>
      <c r="B26" s="6" t="s">
        <v>11</v>
      </c>
      <c r="C26" s="4" t="s">
        <v>5</v>
      </c>
      <c r="D26" s="26" t="s">
        <v>6</v>
      </c>
      <c r="E26" s="4" t="s">
        <v>7</v>
      </c>
      <c r="F26" s="4" t="s">
        <v>8</v>
      </c>
      <c r="G26" s="4" t="s">
        <v>7</v>
      </c>
      <c r="H26" s="4" t="s">
        <v>8</v>
      </c>
      <c r="I26" s="15" t="s">
        <v>23</v>
      </c>
      <c r="J26" s="15" t="s">
        <v>23</v>
      </c>
      <c r="K26" s="23" t="s">
        <v>28</v>
      </c>
      <c r="L26" s="23" t="s">
        <v>28</v>
      </c>
    </row>
    <row r="27" spans="1:12" x14ac:dyDescent="0.2">
      <c r="A27">
        <v>0</v>
      </c>
      <c r="B27">
        <v>0</v>
      </c>
      <c r="C27" s="9">
        <v>0.53888888888888886</v>
      </c>
      <c r="D27">
        <v>35.619</v>
      </c>
      <c r="E27">
        <v>877.8</v>
      </c>
      <c r="F27">
        <v>364.7</v>
      </c>
      <c r="G27">
        <f>AVERAGE(E27:E42)</f>
        <v>877.4250000000003</v>
      </c>
      <c r="H27">
        <f>AVERAGE(F27:F42)</f>
        <v>364.95000000000005</v>
      </c>
    </row>
    <row r="28" spans="1:12" x14ac:dyDescent="0.2">
      <c r="C28" s="9">
        <v>0.53888888888888886</v>
      </c>
      <c r="D28">
        <v>36.179000000000002</v>
      </c>
      <c r="E28">
        <v>877.8</v>
      </c>
      <c r="F28">
        <v>364.7</v>
      </c>
    </row>
    <row r="29" spans="1:12" x14ac:dyDescent="0.2">
      <c r="C29" s="9">
        <v>0.53888888888888886</v>
      </c>
      <c r="D29">
        <v>37.369</v>
      </c>
      <c r="E29">
        <v>877.8</v>
      </c>
      <c r="F29">
        <v>364.7</v>
      </c>
    </row>
    <row r="30" spans="1:12" x14ac:dyDescent="0.2">
      <c r="C30" s="9">
        <v>0.53888888888888886</v>
      </c>
      <c r="D30">
        <v>37.668999999999997</v>
      </c>
      <c r="E30">
        <v>877.8</v>
      </c>
      <c r="F30">
        <v>364.7</v>
      </c>
    </row>
    <row r="31" spans="1:12" x14ac:dyDescent="0.2">
      <c r="C31" s="9">
        <v>0.53888888888888886</v>
      </c>
      <c r="D31">
        <v>37.969000000000001</v>
      </c>
      <c r="E31">
        <v>877.8</v>
      </c>
      <c r="F31">
        <v>364.7</v>
      </c>
    </row>
    <row r="32" spans="1:12" x14ac:dyDescent="0.2">
      <c r="C32" s="9">
        <v>0.53888888888888886</v>
      </c>
      <c r="D32">
        <v>38.289000000000001</v>
      </c>
      <c r="E32">
        <v>877.8</v>
      </c>
      <c r="F32">
        <v>364.7</v>
      </c>
    </row>
    <row r="33" spans="1:12" x14ac:dyDescent="0.2">
      <c r="A33" t="s">
        <v>53</v>
      </c>
      <c r="C33" s="9">
        <v>0.59305555555555556</v>
      </c>
      <c r="D33">
        <v>45.835000000000001</v>
      </c>
      <c r="E33">
        <v>877.2</v>
      </c>
      <c r="F33">
        <v>365.1</v>
      </c>
    </row>
    <row r="34" spans="1:12" x14ac:dyDescent="0.2">
      <c r="C34" s="9">
        <v>0.59305555555555556</v>
      </c>
      <c r="D34">
        <v>46.424999999999997</v>
      </c>
      <c r="E34">
        <v>877.2</v>
      </c>
      <c r="F34">
        <v>365.1</v>
      </c>
    </row>
    <row r="35" spans="1:12" x14ac:dyDescent="0.2">
      <c r="C35" s="9">
        <v>0.59305555555555556</v>
      </c>
      <c r="D35">
        <v>47.945</v>
      </c>
      <c r="E35">
        <v>877.2</v>
      </c>
      <c r="F35">
        <v>365.1</v>
      </c>
    </row>
    <row r="36" spans="1:12" x14ac:dyDescent="0.2">
      <c r="C36" s="9">
        <v>0.59305555555555556</v>
      </c>
      <c r="D36">
        <v>48.195</v>
      </c>
      <c r="E36">
        <v>877.2</v>
      </c>
      <c r="F36">
        <v>365.1</v>
      </c>
    </row>
    <row r="37" spans="1:12" x14ac:dyDescent="0.2">
      <c r="C37" s="9">
        <v>0.59305555555555556</v>
      </c>
      <c r="D37">
        <v>48.505000000000003</v>
      </c>
      <c r="E37">
        <v>877.2</v>
      </c>
      <c r="F37">
        <v>365.1</v>
      </c>
    </row>
    <row r="38" spans="1:12" x14ac:dyDescent="0.2">
      <c r="C38" s="9">
        <v>0.59305555555555556</v>
      </c>
      <c r="D38">
        <v>48.805</v>
      </c>
      <c r="E38">
        <v>877.2</v>
      </c>
      <c r="F38">
        <v>365.1</v>
      </c>
    </row>
    <row r="39" spans="1:12" x14ac:dyDescent="0.2">
      <c r="C39" s="9">
        <v>0.59305555555555556</v>
      </c>
      <c r="D39">
        <v>49.104999999999997</v>
      </c>
      <c r="E39">
        <v>877.2</v>
      </c>
      <c r="F39">
        <v>365.1</v>
      </c>
    </row>
    <row r="40" spans="1:12" x14ac:dyDescent="0.2">
      <c r="C40" s="9">
        <v>0.59305555555555556</v>
      </c>
      <c r="D40">
        <v>49.395000000000003</v>
      </c>
      <c r="E40">
        <v>877.2</v>
      </c>
      <c r="F40">
        <v>365.1</v>
      </c>
    </row>
    <row r="41" spans="1:12" x14ac:dyDescent="0.2">
      <c r="C41" s="9">
        <v>0.59305555555555556</v>
      </c>
      <c r="D41">
        <v>49.994999999999997</v>
      </c>
      <c r="E41">
        <v>877.2</v>
      </c>
      <c r="F41">
        <v>365.1</v>
      </c>
    </row>
    <row r="42" spans="1:12" x14ac:dyDescent="0.2">
      <c r="C42" s="9">
        <v>0.59305555555555556</v>
      </c>
      <c r="D42">
        <v>50.625</v>
      </c>
      <c r="E42">
        <v>877.2</v>
      </c>
      <c r="F42">
        <v>365.1</v>
      </c>
    </row>
    <row r="43" spans="1:12" x14ac:dyDescent="0.2">
      <c r="C43" s="9"/>
    </row>
    <row r="44" spans="1:12" x14ac:dyDescent="0.2">
      <c r="C44" s="9"/>
    </row>
    <row r="45" spans="1:12" x14ac:dyDescent="0.2">
      <c r="C45" s="9"/>
    </row>
    <row r="46" spans="1:12" s="8" customFormat="1" x14ac:dyDescent="0.2">
      <c r="A46" s="7" t="s">
        <v>9</v>
      </c>
      <c r="B46" s="7" t="s">
        <v>12</v>
      </c>
      <c r="C46" s="3" t="s">
        <v>3</v>
      </c>
      <c r="D46" s="25" t="s">
        <v>4</v>
      </c>
      <c r="E46" s="3" t="s">
        <v>2</v>
      </c>
      <c r="F46" s="3" t="s">
        <v>0</v>
      </c>
      <c r="G46" s="12" t="s">
        <v>21</v>
      </c>
      <c r="H46" s="12" t="s">
        <v>22</v>
      </c>
      <c r="I46" s="14" t="s">
        <v>24</v>
      </c>
      <c r="J46" s="14" t="s">
        <v>25</v>
      </c>
      <c r="K46" s="22" t="s">
        <v>26</v>
      </c>
      <c r="L46" s="22" t="s">
        <v>27</v>
      </c>
    </row>
    <row r="47" spans="1:12" s="5" customFormat="1" x14ac:dyDescent="0.2">
      <c r="A47" s="6" t="s">
        <v>10</v>
      </c>
      <c r="B47" s="6" t="s">
        <v>11</v>
      </c>
      <c r="C47" s="4" t="s">
        <v>5</v>
      </c>
      <c r="D47" s="26" t="s">
        <v>6</v>
      </c>
      <c r="E47" s="4" t="s">
        <v>7</v>
      </c>
      <c r="F47" s="4" t="s">
        <v>8</v>
      </c>
      <c r="G47" s="13" t="s">
        <v>23</v>
      </c>
      <c r="H47" s="13" t="s">
        <v>23</v>
      </c>
      <c r="I47" s="15" t="s">
        <v>23</v>
      </c>
      <c r="J47" s="15" t="s">
        <v>23</v>
      </c>
      <c r="K47" s="23" t="s">
        <v>28</v>
      </c>
      <c r="L47" s="23" t="s">
        <v>28</v>
      </c>
    </row>
    <row r="48" spans="1:12" x14ac:dyDescent="0.2">
      <c r="A48">
        <v>12</v>
      </c>
      <c r="B48">
        <v>0</v>
      </c>
      <c r="C48" s="9">
        <v>0.54027777777777775</v>
      </c>
      <c r="D48">
        <v>27.449000000000002</v>
      </c>
      <c r="E48">
        <v>854.6</v>
      </c>
      <c r="F48">
        <v>398.1</v>
      </c>
      <c r="G48" s="46">
        <f>(-(E48-$J$11)-(F48-$J$12))*$C$3</f>
        <v>-101.25314499999709</v>
      </c>
      <c r="H48" s="46">
        <f>(F48-$J$12)*C$3</f>
        <v>325.08878999999979</v>
      </c>
      <c r="I48" s="46">
        <f>AVERAGE(G48:G59)-$J$6</f>
        <v>-156.46430299999321</v>
      </c>
      <c r="J48" s="46">
        <f>AVERAGE(H48:H59)-$K$6</f>
        <v>84.189660999998125</v>
      </c>
      <c r="K48" s="11">
        <f>I48/($E$8*A48^2)</f>
        <v>-8.0485752572012972E-2</v>
      </c>
      <c r="L48" s="11">
        <f>J48/($E$8*A48^2)</f>
        <v>4.3307438786007263E-2</v>
      </c>
    </row>
    <row r="49" spans="1:12" x14ac:dyDescent="0.2">
      <c r="C49" s="9">
        <v>0.54027777777777775</v>
      </c>
      <c r="D49">
        <v>28.29</v>
      </c>
      <c r="E49">
        <v>855.9</v>
      </c>
      <c r="F49">
        <v>398</v>
      </c>
      <c r="G49" s="46">
        <f t="shared" ref="G49:G61" si="0">(-(E49-$J$11)-(F49-$J$12))*$C$3</f>
        <v>-113.02106499999643</v>
      </c>
      <c r="H49" s="46">
        <f t="shared" ref="H49:H61" si="1">(F49-$J$12)*C$3</f>
        <v>324.10812999999956</v>
      </c>
    </row>
    <row r="50" spans="1:12" x14ac:dyDescent="0.2">
      <c r="C50" s="9">
        <v>0.54027777777777775</v>
      </c>
      <c r="D50">
        <v>28.329000000000001</v>
      </c>
      <c r="E50">
        <v>855.7</v>
      </c>
      <c r="F50">
        <v>399.1</v>
      </c>
      <c r="G50" s="46">
        <f t="shared" si="0"/>
        <v>-121.84700499999732</v>
      </c>
      <c r="H50" s="46">
        <f t="shared" si="1"/>
        <v>334.89538999999974</v>
      </c>
    </row>
    <row r="51" spans="1:12" x14ac:dyDescent="0.2">
      <c r="C51" s="9">
        <v>0.54027777777777775</v>
      </c>
      <c r="D51">
        <v>28.919</v>
      </c>
      <c r="E51">
        <v>855.8</v>
      </c>
      <c r="F51">
        <v>399</v>
      </c>
      <c r="G51" s="46">
        <f t="shared" si="0"/>
        <v>-121.8470049999962</v>
      </c>
      <c r="H51" s="46">
        <f t="shared" si="1"/>
        <v>333.91472999999957</v>
      </c>
    </row>
    <row r="52" spans="1:12" x14ac:dyDescent="0.2">
      <c r="C52" s="9">
        <v>0.54027777777777775</v>
      </c>
      <c r="D52">
        <v>29.478999999999999</v>
      </c>
      <c r="E52">
        <v>857.4</v>
      </c>
      <c r="F52">
        <v>398.6</v>
      </c>
      <c r="G52" s="46">
        <f t="shared" si="0"/>
        <v>-133.61492499999665</v>
      </c>
      <c r="H52" s="46">
        <f t="shared" si="1"/>
        <v>329.99208999999973</v>
      </c>
    </row>
    <row r="53" spans="1:12" x14ac:dyDescent="0.2">
      <c r="C53" s="9">
        <v>0.54027777777777775</v>
      </c>
      <c r="D53">
        <v>30.119</v>
      </c>
      <c r="E53">
        <v>856.1</v>
      </c>
      <c r="F53">
        <v>398.6</v>
      </c>
      <c r="G53" s="46">
        <f t="shared" si="0"/>
        <v>-120.8663449999971</v>
      </c>
      <c r="H53" s="46">
        <f t="shared" si="1"/>
        <v>329.99208999999973</v>
      </c>
    </row>
    <row r="54" spans="1:12" x14ac:dyDescent="0.2">
      <c r="C54" s="9">
        <v>0.54027777777777775</v>
      </c>
      <c r="D54">
        <v>30.408999999999999</v>
      </c>
      <c r="E54">
        <v>855.4</v>
      </c>
      <c r="F54">
        <v>398.8</v>
      </c>
      <c r="G54" s="46">
        <f t="shared" si="0"/>
        <v>-115.96304499999654</v>
      </c>
      <c r="H54" s="46">
        <f t="shared" si="1"/>
        <v>331.95340999999968</v>
      </c>
    </row>
    <row r="55" spans="1:12" x14ac:dyDescent="0.2">
      <c r="C55" s="9">
        <v>0.54027777777777775</v>
      </c>
      <c r="D55">
        <v>31.39</v>
      </c>
      <c r="E55">
        <v>857</v>
      </c>
      <c r="F55">
        <v>398.2</v>
      </c>
      <c r="G55" s="46">
        <f t="shared" si="0"/>
        <v>-125.76964499999654</v>
      </c>
      <c r="H55" s="46">
        <f t="shared" si="1"/>
        <v>326.06944999999945</v>
      </c>
    </row>
    <row r="56" spans="1:12" x14ac:dyDescent="0.2">
      <c r="C56" s="9">
        <v>0.54027777777777775</v>
      </c>
      <c r="D56">
        <v>32.198999999999998</v>
      </c>
      <c r="E56">
        <v>856.5</v>
      </c>
      <c r="F56">
        <v>398.5</v>
      </c>
      <c r="G56" s="46">
        <f t="shared" si="0"/>
        <v>-123.80832499999664</v>
      </c>
      <c r="H56" s="46">
        <f t="shared" si="1"/>
        <v>329.01142999999956</v>
      </c>
    </row>
    <row r="57" spans="1:12" x14ac:dyDescent="0.2">
      <c r="C57" s="9">
        <v>0.54027777777777775</v>
      </c>
      <c r="D57">
        <v>32.499000000000002</v>
      </c>
      <c r="E57">
        <v>856.7</v>
      </c>
      <c r="F57">
        <v>398.5</v>
      </c>
      <c r="G57" s="46">
        <f t="shared" si="0"/>
        <v>-125.7696449999971</v>
      </c>
      <c r="H57" s="46">
        <f t="shared" si="1"/>
        <v>329.01142999999956</v>
      </c>
    </row>
    <row r="58" spans="1:12" x14ac:dyDescent="0.2">
      <c r="C58" s="9">
        <v>0.54027777777777775</v>
      </c>
      <c r="D58">
        <v>32.798999999999999</v>
      </c>
      <c r="E58">
        <v>856.4</v>
      </c>
      <c r="F58">
        <v>398.6</v>
      </c>
      <c r="G58" s="46">
        <f t="shared" si="0"/>
        <v>-123.80832499999664</v>
      </c>
      <c r="H58" s="46">
        <f t="shared" si="1"/>
        <v>329.99208999999973</v>
      </c>
    </row>
    <row r="59" spans="1:12" x14ac:dyDescent="0.2">
      <c r="C59" s="9">
        <v>0.54027777777777775</v>
      </c>
      <c r="D59">
        <v>33.89</v>
      </c>
      <c r="E59">
        <v>855.4</v>
      </c>
      <c r="F59">
        <v>398.6</v>
      </c>
      <c r="G59" s="46">
        <f t="shared" si="0"/>
        <v>-114.00172499999665</v>
      </c>
      <c r="H59" s="46">
        <f t="shared" si="1"/>
        <v>329.99208999999973</v>
      </c>
    </row>
    <row r="60" spans="1:12" x14ac:dyDescent="0.2">
      <c r="C60" s="9">
        <v>0.54027777777777775</v>
      </c>
      <c r="D60">
        <v>33.658999999999999</v>
      </c>
      <c r="E60">
        <v>855</v>
      </c>
      <c r="F60">
        <v>398.2</v>
      </c>
      <c r="G60" s="46">
        <f t="shared" si="0"/>
        <v>-106.15644499999654</v>
      </c>
      <c r="H60" s="46">
        <f t="shared" si="1"/>
        <v>326.06944999999945</v>
      </c>
    </row>
    <row r="61" spans="1:12" x14ac:dyDescent="0.2">
      <c r="C61" s="9">
        <v>0.54027777777777775</v>
      </c>
      <c r="D61">
        <v>34.9</v>
      </c>
      <c r="E61">
        <v>858.2</v>
      </c>
      <c r="F61">
        <v>397.3</v>
      </c>
      <c r="G61" s="46">
        <f t="shared" si="0"/>
        <v>-128.71162499999721</v>
      </c>
      <c r="H61" s="46">
        <f t="shared" si="1"/>
        <v>317.24350999999967</v>
      </c>
    </row>
    <row r="63" spans="1:12" s="8" customFormat="1" x14ac:dyDescent="0.2">
      <c r="A63" s="7" t="s">
        <v>9</v>
      </c>
      <c r="B63" s="7" t="s">
        <v>12</v>
      </c>
      <c r="C63" s="3" t="s">
        <v>3</v>
      </c>
      <c r="D63" s="25" t="s">
        <v>4</v>
      </c>
      <c r="E63" s="3" t="s">
        <v>2</v>
      </c>
      <c r="F63" s="3" t="s">
        <v>0</v>
      </c>
      <c r="G63" s="12" t="s">
        <v>21</v>
      </c>
      <c r="H63" s="12" t="s">
        <v>22</v>
      </c>
      <c r="I63" s="14" t="s">
        <v>24</v>
      </c>
      <c r="J63" s="14" t="s">
        <v>25</v>
      </c>
      <c r="K63" s="22" t="s">
        <v>26</v>
      </c>
      <c r="L63" s="22" t="s">
        <v>27</v>
      </c>
    </row>
    <row r="64" spans="1:12" s="5" customFormat="1" x14ac:dyDescent="0.2">
      <c r="A64" s="6" t="s">
        <v>10</v>
      </c>
      <c r="B64" s="6" t="s">
        <v>11</v>
      </c>
      <c r="C64" s="4" t="s">
        <v>5</v>
      </c>
      <c r="D64" s="26" t="s">
        <v>6</v>
      </c>
      <c r="E64" s="4" t="s">
        <v>7</v>
      </c>
      <c r="F64" s="4" t="s">
        <v>8</v>
      </c>
      <c r="G64" s="13" t="s">
        <v>23</v>
      </c>
      <c r="H64" s="13" t="s">
        <v>23</v>
      </c>
      <c r="I64" s="15" t="s">
        <v>23</v>
      </c>
      <c r="J64" s="15" t="s">
        <v>23</v>
      </c>
      <c r="K64" s="23" t="s">
        <v>28</v>
      </c>
      <c r="L64" s="23" t="s">
        <v>28</v>
      </c>
    </row>
    <row r="65" spans="1:12" s="70" customFormat="1" x14ac:dyDescent="0.2">
      <c r="A65" s="75">
        <v>12</v>
      </c>
      <c r="B65" s="75">
        <v>2</v>
      </c>
      <c r="C65" s="71">
        <v>0.54236111111111118</v>
      </c>
      <c r="D65" s="70">
        <v>5.2190000000000003</v>
      </c>
      <c r="E65" s="70">
        <v>834.4</v>
      </c>
      <c r="F65" s="70">
        <v>399.5</v>
      </c>
      <c r="G65" s="72">
        <f t="shared" ref="G65:G79" si="2">(-(E65-$J$11)-(F65-$J$12))*$C$3</f>
        <v>83.110935000003565</v>
      </c>
      <c r="H65" s="72">
        <f t="shared" ref="H65:H79" si="3">(F65-$J$12)*C$3</f>
        <v>338.81802999999951</v>
      </c>
      <c r="I65" s="74">
        <f>AVERAGE(G65:G76)-$J$6</f>
        <v>60.588443666673683</v>
      </c>
      <c r="J65" s="74">
        <f>AVERAGE(H65:H76)-$K$6</f>
        <v>90.890837666664595</v>
      </c>
      <c r="K65" s="73">
        <f>I65/($E$8*A65^2)</f>
        <v>3.1166894890264241E-2</v>
      </c>
      <c r="L65" s="73">
        <f>J65/($E$8*A65^2)</f>
        <v>4.6754546124827469E-2</v>
      </c>
    </row>
    <row r="66" spans="1:12" x14ac:dyDescent="0.2">
      <c r="C66" s="9">
        <v>0.54236111111111118</v>
      </c>
      <c r="D66">
        <v>5.8390000000000004</v>
      </c>
      <c r="E66">
        <v>834.7</v>
      </c>
      <c r="F66">
        <v>399.4</v>
      </c>
      <c r="G66" s="46">
        <f t="shared" si="2"/>
        <v>81.149615000003124</v>
      </c>
      <c r="H66" s="46">
        <f t="shared" si="3"/>
        <v>337.83736999999934</v>
      </c>
    </row>
    <row r="67" spans="1:12" x14ac:dyDescent="0.2">
      <c r="C67" s="9">
        <v>0.54236111111111118</v>
      </c>
      <c r="D67">
        <v>6.4290000000000003</v>
      </c>
      <c r="E67">
        <v>834.4</v>
      </c>
      <c r="F67">
        <v>399.9</v>
      </c>
      <c r="G67" s="46">
        <f t="shared" si="2"/>
        <v>79.188295000003791</v>
      </c>
      <c r="H67" s="46">
        <f t="shared" si="3"/>
        <v>342.74066999999934</v>
      </c>
    </row>
    <row r="68" spans="1:12" x14ac:dyDescent="0.2">
      <c r="C68" s="9">
        <v>0.54236111111111118</v>
      </c>
      <c r="D68">
        <v>6.7290000000000001</v>
      </c>
      <c r="E68">
        <v>835.3</v>
      </c>
      <c r="F68">
        <v>398.3</v>
      </c>
      <c r="G68" s="46">
        <f t="shared" si="2"/>
        <v>86.052915000003679</v>
      </c>
      <c r="H68" s="46">
        <f t="shared" si="3"/>
        <v>327.05010999999968</v>
      </c>
    </row>
    <row r="69" spans="1:12" x14ac:dyDescent="0.2">
      <c r="C69" s="9">
        <v>0.54236111111111118</v>
      </c>
      <c r="D69">
        <v>7.319</v>
      </c>
      <c r="E69">
        <v>833.2</v>
      </c>
      <c r="F69">
        <v>399.2</v>
      </c>
      <c r="G69" s="46">
        <f t="shared" si="2"/>
        <v>97.820835000003001</v>
      </c>
      <c r="H69" s="46">
        <f t="shared" si="3"/>
        <v>335.87604999999945</v>
      </c>
    </row>
    <row r="70" spans="1:12" x14ac:dyDescent="0.2">
      <c r="C70" s="9">
        <v>0.54236111111111118</v>
      </c>
      <c r="D70">
        <v>7.9290000000000003</v>
      </c>
      <c r="E70">
        <v>831.7</v>
      </c>
      <c r="F70">
        <v>399.7</v>
      </c>
      <c r="G70" s="46">
        <f t="shared" si="2"/>
        <v>107.627435000003</v>
      </c>
      <c r="H70" s="46">
        <f t="shared" si="3"/>
        <v>340.77934999999945</v>
      </c>
    </row>
    <row r="71" spans="1:12" x14ac:dyDescent="0.2">
      <c r="C71" s="9">
        <v>0.54236111111111118</v>
      </c>
      <c r="D71">
        <v>9.3989999999999991</v>
      </c>
      <c r="E71">
        <v>832.8</v>
      </c>
      <c r="F71">
        <v>399</v>
      </c>
      <c r="G71" s="46">
        <f t="shared" si="2"/>
        <v>103.70479500000378</v>
      </c>
      <c r="H71" s="46">
        <f t="shared" si="3"/>
        <v>333.91472999999957</v>
      </c>
    </row>
    <row r="72" spans="1:12" x14ac:dyDescent="0.2">
      <c r="C72" s="9">
        <v>0.54236111111111118</v>
      </c>
      <c r="D72">
        <v>9.7089999999999996</v>
      </c>
      <c r="E72">
        <v>832.9</v>
      </c>
      <c r="F72">
        <v>399.5</v>
      </c>
      <c r="G72" s="46">
        <f t="shared" si="2"/>
        <v>97.820835000003569</v>
      </c>
      <c r="H72" s="46">
        <f t="shared" si="3"/>
        <v>338.81802999999951</v>
      </c>
    </row>
    <row r="73" spans="1:12" x14ac:dyDescent="0.2">
      <c r="C73" s="9">
        <v>0.54236111111111118</v>
      </c>
      <c r="D73">
        <v>10.9</v>
      </c>
      <c r="E73">
        <v>831.8</v>
      </c>
      <c r="F73">
        <v>399.5</v>
      </c>
      <c r="G73" s="46">
        <f t="shared" si="2"/>
        <v>108.60809500000379</v>
      </c>
      <c r="H73" s="46">
        <f t="shared" si="3"/>
        <v>338.81802999999951</v>
      </c>
    </row>
    <row r="74" spans="1:12" x14ac:dyDescent="0.2">
      <c r="C74" s="9">
        <v>0.54236111111111118</v>
      </c>
      <c r="D74">
        <v>10.298999999999999</v>
      </c>
      <c r="E74">
        <v>833.5</v>
      </c>
      <c r="F74">
        <v>399.2</v>
      </c>
      <c r="G74" s="46">
        <f t="shared" si="2"/>
        <v>94.878855000003455</v>
      </c>
      <c r="H74" s="46">
        <f t="shared" si="3"/>
        <v>335.87604999999945</v>
      </c>
    </row>
    <row r="75" spans="1:12" x14ac:dyDescent="0.2">
      <c r="C75" s="9">
        <v>0.54236111111111118</v>
      </c>
      <c r="D75">
        <v>10.619</v>
      </c>
      <c r="E75">
        <v>832.9</v>
      </c>
      <c r="F75">
        <v>398.7</v>
      </c>
      <c r="G75" s="46">
        <f t="shared" si="2"/>
        <v>105.66611500000367</v>
      </c>
      <c r="H75" s="46">
        <f t="shared" si="3"/>
        <v>330.97274999999945</v>
      </c>
    </row>
    <row r="76" spans="1:12" x14ac:dyDescent="0.2">
      <c r="C76" s="9">
        <v>0.54236111111111118</v>
      </c>
      <c r="D76">
        <v>10.909000000000001</v>
      </c>
      <c r="E76">
        <v>831.5</v>
      </c>
      <c r="F76">
        <v>398.9</v>
      </c>
      <c r="G76" s="46">
        <f t="shared" si="2"/>
        <v>117.43403500000356</v>
      </c>
      <c r="H76" s="46">
        <f t="shared" si="3"/>
        <v>332.93406999999934</v>
      </c>
    </row>
    <row r="77" spans="1:12" x14ac:dyDescent="0.2">
      <c r="C77" s="9">
        <v>0.54236111111111118</v>
      </c>
      <c r="D77">
        <v>11.499000000000001</v>
      </c>
      <c r="E77">
        <v>833.9</v>
      </c>
      <c r="F77">
        <v>399.9</v>
      </c>
      <c r="G77" s="46">
        <f t="shared" si="2"/>
        <v>84.091595000003792</v>
      </c>
      <c r="H77" s="46">
        <f t="shared" si="3"/>
        <v>342.74066999999934</v>
      </c>
    </row>
    <row r="78" spans="1:12" x14ac:dyDescent="0.2">
      <c r="C78" s="9">
        <v>0.54236111111111118</v>
      </c>
      <c r="D78">
        <v>11.798999999999999</v>
      </c>
      <c r="E78">
        <v>833.4</v>
      </c>
      <c r="F78">
        <v>399.2</v>
      </c>
      <c r="G78" s="46">
        <f t="shared" si="2"/>
        <v>95.859515000003668</v>
      </c>
      <c r="H78" s="46">
        <f t="shared" si="3"/>
        <v>335.87604999999945</v>
      </c>
    </row>
    <row r="79" spans="1:12" x14ac:dyDescent="0.2">
      <c r="C79" s="9">
        <v>0.54236111111111118</v>
      </c>
      <c r="D79">
        <v>12.398999999999999</v>
      </c>
      <c r="E79">
        <v>834.7</v>
      </c>
      <c r="F79">
        <v>399.6</v>
      </c>
      <c r="G79" s="46">
        <f t="shared" si="2"/>
        <v>79.188295000002668</v>
      </c>
      <c r="H79" s="46">
        <f t="shared" si="3"/>
        <v>339.79868999999974</v>
      </c>
    </row>
    <row r="81" spans="1:12" s="8" customFormat="1" x14ac:dyDescent="0.2">
      <c r="A81" s="7" t="s">
        <v>9</v>
      </c>
      <c r="B81" s="7" t="s">
        <v>12</v>
      </c>
      <c r="C81" s="3" t="s">
        <v>3</v>
      </c>
      <c r="D81" s="25" t="s">
        <v>4</v>
      </c>
      <c r="E81" s="3" t="s">
        <v>2</v>
      </c>
      <c r="F81" s="3" t="s">
        <v>0</v>
      </c>
      <c r="G81" s="12" t="s">
        <v>21</v>
      </c>
      <c r="H81" s="12" t="s">
        <v>22</v>
      </c>
      <c r="I81" s="14" t="s">
        <v>24</v>
      </c>
      <c r="J81" s="14" t="s">
        <v>25</v>
      </c>
      <c r="K81" s="22" t="s">
        <v>26</v>
      </c>
      <c r="L81" s="22" t="s">
        <v>27</v>
      </c>
    </row>
    <row r="82" spans="1:12" s="5" customFormat="1" x14ac:dyDescent="0.2">
      <c r="A82" s="6" t="s">
        <v>10</v>
      </c>
      <c r="B82" s="6" t="s">
        <v>11</v>
      </c>
      <c r="C82" s="4" t="s">
        <v>5</v>
      </c>
      <c r="D82" s="26" t="s">
        <v>6</v>
      </c>
      <c r="E82" s="4" t="s">
        <v>7</v>
      </c>
      <c r="F82" s="4" t="s">
        <v>8</v>
      </c>
      <c r="G82" s="13" t="s">
        <v>23</v>
      </c>
      <c r="H82" s="13" t="s">
        <v>23</v>
      </c>
      <c r="I82" s="15" t="s">
        <v>23</v>
      </c>
      <c r="J82" s="15" t="s">
        <v>23</v>
      </c>
      <c r="K82" s="23" t="s">
        <v>28</v>
      </c>
      <c r="L82" s="23" t="s">
        <v>28</v>
      </c>
    </row>
    <row r="83" spans="1:12" x14ac:dyDescent="0.2">
      <c r="A83">
        <v>12</v>
      </c>
      <c r="B83">
        <v>4</v>
      </c>
      <c r="C83" s="9">
        <v>0.54305555555555551</v>
      </c>
      <c r="D83">
        <v>46.959000000000003</v>
      </c>
      <c r="E83">
        <v>813.5</v>
      </c>
      <c r="F83">
        <v>401</v>
      </c>
      <c r="G83" s="46">
        <f t="shared" ref="G83:G98" si="4">(-(E83-$J$11)-(F83-$J$12))*$C$3</f>
        <v>273.35897500000334</v>
      </c>
      <c r="H83" s="46">
        <f t="shared" ref="H83:H98" si="5">(F83-$J$12)*C$3</f>
        <v>353.52792999999951</v>
      </c>
      <c r="I83" s="46">
        <f>AVERAGE(G83:G94)-$J$6</f>
        <v>262.93129033334026</v>
      </c>
      <c r="J83" s="46">
        <f>AVERAGE(H83:H94)-$K$6</f>
        <v>107.15344933333154</v>
      </c>
      <c r="K83" s="11">
        <f>I83/($E$8*A83^2)</f>
        <v>0.13525272136488697</v>
      </c>
      <c r="L83" s="11">
        <f>J83/($E$8*A83^2)</f>
        <v>5.5120087105623217E-2</v>
      </c>
    </row>
    <row r="84" spans="1:12" x14ac:dyDescent="0.2">
      <c r="C84" s="9">
        <v>0.54305555555555551</v>
      </c>
      <c r="D84">
        <v>47.259</v>
      </c>
      <c r="E84">
        <v>812.3</v>
      </c>
      <c r="F84">
        <v>400.5</v>
      </c>
      <c r="G84" s="46">
        <f t="shared" si="4"/>
        <v>290.0301950000038</v>
      </c>
      <c r="H84" s="46">
        <f t="shared" si="5"/>
        <v>348.62462999999951</v>
      </c>
    </row>
    <row r="85" spans="1:12" x14ac:dyDescent="0.2">
      <c r="C85" s="9">
        <v>0.54305555555555551</v>
      </c>
      <c r="D85">
        <v>47.869</v>
      </c>
      <c r="E85">
        <v>813.4</v>
      </c>
      <c r="F85">
        <v>400</v>
      </c>
      <c r="G85" s="46">
        <f t="shared" si="4"/>
        <v>284.14623500000357</v>
      </c>
      <c r="H85" s="46">
        <f t="shared" si="5"/>
        <v>343.72132999999951</v>
      </c>
    </row>
    <row r="86" spans="1:12" x14ac:dyDescent="0.2">
      <c r="C86" s="9">
        <v>0.54305555555555551</v>
      </c>
      <c r="D86">
        <v>48.408999999999999</v>
      </c>
      <c r="E86">
        <v>812.8</v>
      </c>
      <c r="F86">
        <v>400.1</v>
      </c>
      <c r="G86" s="46">
        <f t="shared" si="4"/>
        <v>289.04953500000357</v>
      </c>
      <c r="H86" s="46">
        <f t="shared" si="5"/>
        <v>344.70198999999974</v>
      </c>
    </row>
    <row r="87" spans="1:12" x14ac:dyDescent="0.2">
      <c r="C87" s="9">
        <v>0.54305555555555551</v>
      </c>
      <c r="D87">
        <v>49.319000000000003</v>
      </c>
      <c r="E87">
        <v>814</v>
      </c>
      <c r="F87">
        <v>400.1</v>
      </c>
      <c r="G87" s="46">
        <f t="shared" si="4"/>
        <v>277.28161500000311</v>
      </c>
      <c r="H87" s="46">
        <f t="shared" si="5"/>
        <v>344.70198999999974</v>
      </c>
    </row>
    <row r="88" spans="1:12" x14ac:dyDescent="0.2">
      <c r="C88" s="9">
        <v>0.54305555555555551</v>
      </c>
      <c r="D88">
        <v>49.639000000000003</v>
      </c>
      <c r="E88">
        <v>811</v>
      </c>
      <c r="F88">
        <v>400.8</v>
      </c>
      <c r="G88" s="46">
        <f t="shared" si="4"/>
        <v>299.83679500000324</v>
      </c>
      <c r="H88" s="46">
        <f t="shared" si="5"/>
        <v>351.56660999999963</v>
      </c>
    </row>
    <row r="89" spans="1:12" x14ac:dyDescent="0.2">
      <c r="C89" s="9">
        <v>0.54305555555555551</v>
      </c>
      <c r="D89">
        <v>49.939</v>
      </c>
      <c r="E89">
        <v>809.8</v>
      </c>
      <c r="F89">
        <v>401.3</v>
      </c>
      <c r="G89" s="46">
        <f t="shared" si="4"/>
        <v>306.70141500000369</v>
      </c>
      <c r="H89" s="46">
        <f t="shared" si="5"/>
        <v>356.46990999999963</v>
      </c>
    </row>
    <row r="90" spans="1:12" x14ac:dyDescent="0.2">
      <c r="C90" s="9">
        <v>0.54305555555555551</v>
      </c>
      <c r="D90">
        <v>50.548999999999999</v>
      </c>
      <c r="E90">
        <v>810.4</v>
      </c>
      <c r="F90">
        <v>401.3</v>
      </c>
      <c r="G90" s="46">
        <f t="shared" si="4"/>
        <v>300.81745500000346</v>
      </c>
      <c r="H90" s="46">
        <f t="shared" si="5"/>
        <v>356.46990999999963</v>
      </c>
    </row>
    <row r="91" spans="1:12" x14ac:dyDescent="0.2">
      <c r="C91" s="9">
        <v>0.54305555555555551</v>
      </c>
      <c r="D91">
        <v>52.19</v>
      </c>
      <c r="E91">
        <v>808.3</v>
      </c>
      <c r="F91">
        <v>401.1</v>
      </c>
      <c r="G91" s="46">
        <f t="shared" si="4"/>
        <v>323.37263500000353</v>
      </c>
      <c r="H91" s="46">
        <f t="shared" si="5"/>
        <v>354.50858999999974</v>
      </c>
    </row>
    <row r="92" spans="1:12" x14ac:dyDescent="0.2">
      <c r="C92" s="9">
        <v>0.54305555555555551</v>
      </c>
      <c r="D92">
        <v>52.329000000000001</v>
      </c>
      <c r="E92">
        <v>808.7</v>
      </c>
      <c r="F92">
        <v>401.1</v>
      </c>
      <c r="G92" s="46">
        <f t="shared" si="4"/>
        <v>319.44999500000267</v>
      </c>
      <c r="H92" s="46">
        <f t="shared" si="5"/>
        <v>354.50858999999974</v>
      </c>
    </row>
    <row r="93" spans="1:12" x14ac:dyDescent="0.2">
      <c r="C93" s="9">
        <v>0.54305555555555551</v>
      </c>
      <c r="D93">
        <v>52.628999999999998</v>
      </c>
      <c r="E93">
        <v>809</v>
      </c>
      <c r="F93">
        <v>401.5</v>
      </c>
      <c r="G93" s="46">
        <f t="shared" si="4"/>
        <v>312.58537500000335</v>
      </c>
      <c r="H93" s="46">
        <f t="shared" si="5"/>
        <v>358.43122999999952</v>
      </c>
    </row>
    <row r="94" spans="1:12" x14ac:dyDescent="0.2">
      <c r="C94" s="9">
        <v>0.54305555555555551</v>
      </c>
      <c r="D94">
        <v>52.908999999999999</v>
      </c>
      <c r="E94">
        <v>808.4</v>
      </c>
      <c r="F94">
        <v>401.9</v>
      </c>
      <c r="G94" s="46">
        <f t="shared" si="4"/>
        <v>314.54669500000375</v>
      </c>
      <c r="H94" s="46">
        <f t="shared" si="5"/>
        <v>362.35386999999929</v>
      </c>
    </row>
    <row r="95" spans="1:12" x14ac:dyDescent="0.2">
      <c r="C95" s="9">
        <v>0.54305555555555551</v>
      </c>
      <c r="D95">
        <v>53.238999999999997</v>
      </c>
      <c r="E95">
        <v>808.4</v>
      </c>
      <c r="F95">
        <v>401.9</v>
      </c>
      <c r="G95" s="46">
        <f t="shared" si="4"/>
        <v>314.54669500000375</v>
      </c>
      <c r="H95" s="46">
        <f t="shared" si="5"/>
        <v>362.35386999999929</v>
      </c>
    </row>
    <row r="96" spans="1:12" x14ac:dyDescent="0.2">
      <c r="C96" s="9">
        <v>0.54305555555555551</v>
      </c>
      <c r="D96">
        <v>53.488999999999997</v>
      </c>
      <c r="E96">
        <v>808.9</v>
      </c>
      <c r="F96">
        <v>401.9</v>
      </c>
      <c r="G96" s="46">
        <f t="shared" si="4"/>
        <v>309.64339500000375</v>
      </c>
      <c r="H96" s="46">
        <f t="shared" si="5"/>
        <v>362.35386999999929</v>
      </c>
    </row>
    <row r="97" spans="1:12" x14ac:dyDescent="0.2">
      <c r="C97" s="9">
        <v>0.54305555555555551</v>
      </c>
      <c r="D97">
        <v>54.109000000000002</v>
      </c>
      <c r="E97">
        <v>809.2</v>
      </c>
      <c r="F97">
        <v>400.2</v>
      </c>
      <c r="G97" s="46">
        <f t="shared" si="4"/>
        <v>323.37263500000302</v>
      </c>
      <c r="H97" s="46">
        <f t="shared" si="5"/>
        <v>345.6826499999994</v>
      </c>
    </row>
    <row r="98" spans="1:12" x14ac:dyDescent="0.2">
      <c r="C98" s="9">
        <v>0.54305555555555551</v>
      </c>
      <c r="D98">
        <v>54.709000000000003</v>
      </c>
      <c r="E98">
        <v>807.8</v>
      </c>
      <c r="F98">
        <v>401.4</v>
      </c>
      <c r="G98" s="46">
        <f t="shared" si="4"/>
        <v>325.33395500000398</v>
      </c>
      <c r="H98" s="46">
        <f t="shared" si="5"/>
        <v>357.45056999999929</v>
      </c>
    </row>
    <row r="100" spans="1:12" s="8" customFormat="1" x14ac:dyDescent="0.2">
      <c r="A100" s="7" t="s">
        <v>9</v>
      </c>
      <c r="B100" s="7" t="s">
        <v>12</v>
      </c>
      <c r="C100" s="3" t="s">
        <v>3</v>
      </c>
      <c r="D100" s="25" t="s">
        <v>4</v>
      </c>
      <c r="E100" s="3" t="s">
        <v>2</v>
      </c>
      <c r="F100" s="3" t="s">
        <v>0</v>
      </c>
      <c r="G100" s="12" t="s">
        <v>21</v>
      </c>
      <c r="H100" s="12" t="s">
        <v>22</v>
      </c>
      <c r="I100" s="14" t="s">
        <v>24</v>
      </c>
      <c r="J100" s="14" t="s">
        <v>25</v>
      </c>
      <c r="K100" s="22" t="s">
        <v>26</v>
      </c>
      <c r="L100" s="22" t="s">
        <v>27</v>
      </c>
    </row>
    <row r="101" spans="1:12" s="5" customFormat="1" x14ac:dyDescent="0.2">
      <c r="A101" s="6" t="s">
        <v>10</v>
      </c>
      <c r="B101" s="6" t="s">
        <v>11</v>
      </c>
      <c r="C101" s="4" t="s">
        <v>5</v>
      </c>
      <c r="D101" s="26" t="s">
        <v>6</v>
      </c>
      <c r="E101" s="4" t="s">
        <v>7</v>
      </c>
      <c r="F101" s="4" t="s">
        <v>8</v>
      </c>
      <c r="G101" s="13" t="s">
        <v>23</v>
      </c>
      <c r="H101" s="13" t="s">
        <v>23</v>
      </c>
      <c r="I101" s="15" t="s">
        <v>23</v>
      </c>
      <c r="J101" s="15" t="s">
        <v>23</v>
      </c>
      <c r="K101" s="23" t="s">
        <v>28</v>
      </c>
      <c r="L101" s="23" t="s">
        <v>28</v>
      </c>
    </row>
    <row r="102" spans="1:12" x14ac:dyDescent="0.2">
      <c r="A102">
        <v>12</v>
      </c>
      <c r="B102">
        <v>6</v>
      </c>
      <c r="C102" s="9">
        <v>0.5444444444444444</v>
      </c>
      <c r="D102">
        <v>8.4190000000000005</v>
      </c>
      <c r="E102">
        <v>781.3</v>
      </c>
      <c r="F102">
        <v>404.7</v>
      </c>
      <c r="G102" s="46">
        <f t="shared" ref="G102:G116" si="6">(-(E102-$J$11)-(F102-$J$12))*$C$3</f>
        <v>552.84707500000388</v>
      </c>
      <c r="H102" s="46">
        <f t="shared" ref="H102:H116" si="7">(F102-$J$12)*C$3</f>
        <v>389.81234999999941</v>
      </c>
      <c r="I102" s="46">
        <f>AVERAGE(G102:G113)-$J$6</f>
        <v>524.93095366667353</v>
      </c>
      <c r="J102" s="46">
        <f>AVERAGE(H102:H113)-$K$6</f>
        <v>140.98621933333129</v>
      </c>
      <c r="K102" s="11">
        <f>I102/($E$8*A102^2)</f>
        <v>0.27002621073388555</v>
      </c>
      <c r="L102" s="11">
        <f>J102/($E$8*A102^2)</f>
        <v>7.2523775377228025E-2</v>
      </c>
    </row>
    <row r="103" spans="1:12" x14ac:dyDescent="0.2">
      <c r="C103" s="9">
        <v>0.5444444444444444</v>
      </c>
      <c r="D103">
        <v>8.9890000000000008</v>
      </c>
      <c r="E103">
        <v>779.7</v>
      </c>
      <c r="F103">
        <v>404.7</v>
      </c>
      <c r="G103" s="46">
        <f t="shared" si="6"/>
        <v>568.53763500000298</v>
      </c>
      <c r="H103" s="46">
        <f t="shared" si="7"/>
        <v>389.81234999999941</v>
      </c>
    </row>
    <row r="104" spans="1:12" x14ac:dyDescent="0.2">
      <c r="C104" s="9">
        <v>0.5444444444444444</v>
      </c>
      <c r="D104">
        <v>9.2789999999999999</v>
      </c>
      <c r="E104">
        <v>778.6</v>
      </c>
      <c r="F104">
        <v>405.2</v>
      </c>
      <c r="G104" s="46">
        <f t="shared" si="6"/>
        <v>574.42159500000321</v>
      </c>
      <c r="H104" s="46">
        <f t="shared" si="7"/>
        <v>394.71564999999941</v>
      </c>
    </row>
    <row r="105" spans="1:12" x14ac:dyDescent="0.2">
      <c r="C105" s="9">
        <v>0.5444444444444444</v>
      </c>
      <c r="D105">
        <v>10.739000000000001</v>
      </c>
      <c r="E105">
        <v>782.3</v>
      </c>
      <c r="F105">
        <v>404.2</v>
      </c>
      <c r="G105" s="46">
        <f t="shared" si="6"/>
        <v>547.94377500000382</v>
      </c>
      <c r="H105" s="46">
        <f t="shared" si="7"/>
        <v>384.90904999999941</v>
      </c>
    </row>
    <row r="106" spans="1:12" x14ac:dyDescent="0.2">
      <c r="C106" s="9">
        <v>0.5444444444444444</v>
      </c>
      <c r="D106">
        <v>11.69</v>
      </c>
      <c r="E106">
        <v>781.4</v>
      </c>
      <c r="F106">
        <v>404.2</v>
      </c>
      <c r="G106" s="46">
        <f t="shared" si="6"/>
        <v>556.76971500000366</v>
      </c>
      <c r="H106" s="46">
        <f t="shared" si="7"/>
        <v>384.90904999999941</v>
      </c>
    </row>
    <row r="107" spans="1:12" x14ac:dyDescent="0.2">
      <c r="C107" s="9">
        <v>0.5444444444444444</v>
      </c>
      <c r="D107">
        <v>11.369</v>
      </c>
      <c r="E107">
        <v>781.3</v>
      </c>
      <c r="F107">
        <v>404.5</v>
      </c>
      <c r="G107" s="46">
        <f t="shared" si="6"/>
        <v>554.80839500000377</v>
      </c>
      <c r="H107" s="46">
        <f t="shared" si="7"/>
        <v>387.85102999999953</v>
      </c>
    </row>
    <row r="108" spans="1:12" x14ac:dyDescent="0.2">
      <c r="C108" s="9">
        <v>0.5444444444444444</v>
      </c>
      <c r="D108">
        <v>11.629</v>
      </c>
      <c r="E108">
        <v>782.4</v>
      </c>
      <c r="F108">
        <v>404.3</v>
      </c>
      <c r="G108" s="46">
        <f t="shared" si="6"/>
        <v>545.98245500000348</v>
      </c>
      <c r="H108" s="46">
        <f t="shared" si="7"/>
        <v>385.88970999999964</v>
      </c>
    </row>
    <row r="109" spans="1:12" x14ac:dyDescent="0.2">
      <c r="C109" s="9">
        <v>0.5444444444444444</v>
      </c>
      <c r="D109">
        <v>11.959</v>
      </c>
      <c r="E109">
        <v>781.6</v>
      </c>
      <c r="F109">
        <v>403.7</v>
      </c>
      <c r="G109" s="46">
        <f t="shared" si="6"/>
        <v>559.71169500000326</v>
      </c>
      <c r="H109" s="46">
        <f t="shared" si="7"/>
        <v>380.00574999999941</v>
      </c>
    </row>
    <row r="110" spans="1:12" x14ac:dyDescent="0.2">
      <c r="C110" s="9">
        <v>0.5444444444444444</v>
      </c>
      <c r="D110">
        <v>12.558999999999999</v>
      </c>
      <c r="E110">
        <v>778.7</v>
      </c>
      <c r="F110">
        <v>404.6</v>
      </c>
      <c r="G110" s="46">
        <f t="shared" si="6"/>
        <v>579.3248950000027</v>
      </c>
      <c r="H110" s="46">
        <f t="shared" si="7"/>
        <v>388.83168999999975</v>
      </c>
    </row>
    <row r="111" spans="1:12" x14ac:dyDescent="0.2">
      <c r="C111" s="9">
        <v>0.5444444444444444</v>
      </c>
      <c r="D111">
        <v>12.879</v>
      </c>
      <c r="E111">
        <v>779.6</v>
      </c>
      <c r="F111">
        <v>404.2</v>
      </c>
      <c r="G111" s="46">
        <f t="shared" si="6"/>
        <v>574.42159500000321</v>
      </c>
      <c r="H111" s="46">
        <f t="shared" si="7"/>
        <v>384.90904999999941</v>
      </c>
    </row>
    <row r="112" spans="1:12" x14ac:dyDescent="0.2">
      <c r="C112" s="9">
        <v>0.5444444444444444</v>
      </c>
      <c r="D112">
        <v>13.449</v>
      </c>
      <c r="E112">
        <v>780.2</v>
      </c>
      <c r="F112">
        <v>404</v>
      </c>
      <c r="G112" s="46">
        <f t="shared" si="6"/>
        <v>570.49895500000287</v>
      </c>
      <c r="H112" s="46">
        <f t="shared" si="7"/>
        <v>382.94772999999952</v>
      </c>
    </row>
    <row r="113" spans="1:12" x14ac:dyDescent="0.2">
      <c r="C113" s="9">
        <v>0.5444444444444444</v>
      </c>
      <c r="D113">
        <v>14.59</v>
      </c>
      <c r="E113">
        <v>782.5</v>
      </c>
      <c r="F113">
        <v>403.8</v>
      </c>
      <c r="G113" s="46">
        <f t="shared" si="6"/>
        <v>549.90509500000326</v>
      </c>
      <c r="H113" s="46">
        <f t="shared" si="7"/>
        <v>380.98640999999964</v>
      </c>
    </row>
    <row r="114" spans="1:12" x14ac:dyDescent="0.2">
      <c r="C114" s="9">
        <v>0.5444444444444444</v>
      </c>
      <c r="D114">
        <v>14.349</v>
      </c>
      <c r="E114">
        <v>782.9</v>
      </c>
      <c r="F114">
        <v>405</v>
      </c>
      <c r="G114" s="46">
        <f t="shared" si="6"/>
        <v>534.21453500000359</v>
      </c>
      <c r="H114" s="46">
        <f t="shared" si="7"/>
        <v>392.75432999999953</v>
      </c>
    </row>
    <row r="115" spans="1:12" x14ac:dyDescent="0.2">
      <c r="C115" s="9">
        <v>0.5444444444444444</v>
      </c>
      <c r="D115">
        <v>14.949</v>
      </c>
      <c r="E115">
        <v>783.1</v>
      </c>
      <c r="F115">
        <v>404.2</v>
      </c>
      <c r="G115" s="46">
        <f t="shared" si="6"/>
        <v>540.09849500000325</v>
      </c>
      <c r="H115" s="46">
        <f t="shared" si="7"/>
        <v>384.90904999999941</v>
      </c>
    </row>
    <row r="116" spans="1:12" x14ac:dyDescent="0.2">
      <c r="C116" s="9">
        <v>0.5444444444444444</v>
      </c>
      <c r="D116">
        <v>15.579000000000001</v>
      </c>
      <c r="E116">
        <v>781.4</v>
      </c>
      <c r="F116">
        <v>403.7</v>
      </c>
      <c r="G116" s="46">
        <f t="shared" si="6"/>
        <v>561.6730150000036</v>
      </c>
      <c r="H116" s="46">
        <f t="shared" si="7"/>
        <v>380.00574999999941</v>
      </c>
    </row>
    <row r="118" spans="1:12" s="8" customFormat="1" x14ac:dyDescent="0.2">
      <c r="A118" s="7" t="s">
        <v>9</v>
      </c>
      <c r="B118" s="7" t="s">
        <v>12</v>
      </c>
      <c r="C118" s="3" t="s">
        <v>3</v>
      </c>
      <c r="D118" s="25" t="s">
        <v>4</v>
      </c>
      <c r="E118" s="3" t="s">
        <v>2</v>
      </c>
      <c r="F118" s="3" t="s">
        <v>0</v>
      </c>
      <c r="G118" s="12" t="s">
        <v>21</v>
      </c>
      <c r="H118" s="12" t="s">
        <v>22</v>
      </c>
      <c r="I118" s="14" t="s">
        <v>24</v>
      </c>
      <c r="J118" s="14" t="s">
        <v>25</v>
      </c>
      <c r="K118" s="22" t="s">
        <v>26</v>
      </c>
      <c r="L118" s="22" t="s">
        <v>27</v>
      </c>
    </row>
    <row r="119" spans="1:12" s="5" customFormat="1" x14ac:dyDescent="0.2">
      <c r="A119" s="6" t="s">
        <v>10</v>
      </c>
      <c r="B119" s="6" t="s">
        <v>11</v>
      </c>
      <c r="C119" s="4" t="s">
        <v>5</v>
      </c>
      <c r="D119" s="26" t="s">
        <v>6</v>
      </c>
      <c r="E119" s="4" t="s">
        <v>7</v>
      </c>
      <c r="F119" s="4" t="s">
        <v>8</v>
      </c>
      <c r="G119" s="13" t="s">
        <v>23</v>
      </c>
      <c r="H119" s="13" t="s">
        <v>23</v>
      </c>
      <c r="I119" s="15" t="s">
        <v>23</v>
      </c>
      <c r="J119" s="15" t="s">
        <v>23</v>
      </c>
      <c r="K119" s="23" t="s">
        <v>28</v>
      </c>
      <c r="L119" s="23" t="s">
        <v>28</v>
      </c>
    </row>
    <row r="120" spans="1:12" x14ac:dyDescent="0.2">
      <c r="A120">
        <v>12</v>
      </c>
      <c r="B120">
        <v>8</v>
      </c>
      <c r="C120" s="9">
        <v>0.54513888888888895</v>
      </c>
      <c r="D120">
        <v>11.638999999999999</v>
      </c>
      <c r="E120">
        <v>750.6</v>
      </c>
      <c r="F120">
        <v>410.1</v>
      </c>
      <c r="G120" s="46">
        <f t="shared" ref="G120:G135" si="8">(-(E120-$J$11)-(F120-$J$12))*$C$3</f>
        <v>800.95405500000288</v>
      </c>
      <c r="H120" s="46">
        <f t="shared" ref="H120:H135" si="9">(F120-$J$12)*C$3</f>
        <v>442.76798999999977</v>
      </c>
      <c r="I120" s="46">
        <f>AVERAGE(G120:G131)-$J$6</f>
        <v>776.22507866667343</v>
      </c>
      <c r="J120" s="46">
        <f>AVERAGE(H120:H131)-$K$6</f>
        <v>198.19138599999798</v>
      </c>
      <c r="K120" s="11">
        <f>I120/($E$8*A120^2)</f>
        <v>0.39929273593964681</v>
      </c>
      <c r="L120" s="11">
        <f>J120/($E$8*A120^2)</f>
        <v>0.10195030144032818</v>
      </c>
    </row>
    <row r="121" spans="1:12" x14ac:dyDescent="0.2">
      <c r="C121" s="9">
        <v>0.54513888888888895</v>
      </c>
      <c r="D121">
        <v>11.919</v>
      </c>
      <c r="E121">
        <v>751.2</v>
      </c>
      <c r="F121">
        <v>410.1</v>
      </c>
      <c r="G121" s="46">
        <f t="shared" si="8"/>
        <v>795.07009500000265</v>
      </c>
      <c r="H121" s="46">
        <f t="shared" si="9"/>
        <v>442.76798999999977</v>
      </c>
    </row>
    <row r="122" spans="1:12" x14ac:dyDescent="0.2">
      <c r="C122" s="9">
        <v>0.54513888888888895</v>
      </c>
      <c r="D122">
        <v>12.239000000000001</v>
      </c>
      <c r="E122">
        <v>751.2</v>
      </c>
      <c r="F122">
        <v>410.5</v>
      </c>
      <c r="G122" s="46">
        <f t="shared" si="8"/>
        <v>791.14745500000288</v>
      </c>
      <c r="H122" s="46">
        <f t="shared" si="9"/>
        <v>446.69062999999954</v>
      </c>
    </row>
    <row r="123" spans="1:12" x14ac:dyDescent="0.2">
      <c r="C123" s="9">
        <v>0.54513888888888895</v>
      </c>
      <c r="D123">
        <v>12.819000000000001</v>
      </c>
      <c r="E123">
        <v>748.5</v>
      </c>
      <c r="F123">
        <v>410.8</v>
      </c>
      <c r="G123" s="46">
        <f t="shared" si="8"/>
        <v>814.68329500000323</v>
      </c>
      <c r="H123" s="46">
        <f t="shared" si="9"/>
        <v>449.63260999999966</v>
      </c>
    </row>
    <row r="124" spans="1:12" x14ac:dyDescent="0.2">
      <c r="C124" s="9">
        <v>0.54513888888888895</v>
      </c>
      <c r="D124">
        <v>13.119</v>
      </c>
      <c r="E124">
        <v>747.8</v>
      </c>
      <c r="F124">
        <v>410.8</v>
      </c>
      <c r="G124" s="46">
        <f t="shared" si="8"/>
        <v>821.54791500000363</v>
      </c>
      <c r="H124" s="46">
        <f t="shared" si="9"/>
        <v>449.63260999999966</v>
      </c>
    </row>
    <row r="125" spans="1:12" x14ac:dyDescent="0.2">
      <c r="C125" s="9">
        <v>0.54513888888888895</v>
      </c>
      <c r="D125">
        <v>13.749000000000001</v>
      </c>
      <c r="E125">
        <v>750</v>
      </c>
      <c r="F125">
        <v>410.1</v>
      </c>
      <c r="G125" s="46">
        <f t="shared" si="8"/>
        <v>806.83801500000311</v>
      </c>
      <c r="H125" s="46">
        <f t="shared" si="9"/>
        <v>442.76798999999977</v>
      </c>
    </row>
    <row r="126" spans="1:12" x14ac:dyDescent="0.2">
      <c r="C126" s="9">
        <v>0.54513888888888895</v>
      </c>
      <c r="D126">
        <v>14.279</v>
      </c>
      <c r="E126">
        <v>747</v>
      </c>
      <c r="F126">
        <v>410.7</v>
      </c>
      <c r="G126" s="46">
        <f t="shared" si="8"/>
        <v>830.37385500000346</v>
      </c>
      <c r="H126" s="46">
        <f t="shared" si="9"/>
        <v>448.65194999999943</v>
      </c>
    </row>
    <row r="127" spans="1:12" x14ac:dyDescent="0.2">
      <c r="C127" s="9">
        <v>0.54513888888888895</v>
      </c>
      <c r="D127">
        <v>14.909000000000001</v>
      </c>
      <c r="E127">
        <v>750.5</v>
      </c>
      <c r="F127">
        <v>409.5</v>
      </c>
      <c r="G127" s="46">
        <f t="shared" si="8"/>
        <v>807.81867500000328</v>
      </c>
      <c r="H127" s="46">
        <f t="shared" si="9"/>
        <v>436.88402999999954</v>
      </c>
    </row>
    <row r="128" spans="1:12" x14ac:dyDescent="0.2">
      <c r="C128" s="9">
        <v>0.54513888888888895</v>
      </c>
      <c r="D128">
        <v>15.199</v>
      </c>
      <c r="E128">
        <v>750.2</v>
      </c>
      <c r="F128">
        <v>409.8</v>
      </c>
      <c r="G128" s="46">
        <f t="shared" si="8"/>
        <v>807.81867500000271</v>
      </c>
      <c r="H128" s="46">
        <f t="shared" si="9"/>
        <v>439.82600999999966</v>
      </c>
    </row>
    <row r="129" spans="1:12" x14ac:dyDescent="0.2">
      <c r="C129" s="9">
        <v>0.54513888888888895</v>
      </c>
      <c r="D129">
        <v>15.808999999999999</v>
      </c>
      <c r="E129">
        <v>748.1</v>
      </c>
      <c r="F129">
        <v>410.4</v>
      </c>
      <c r="G129" s="46">
        <f t="shared" si="8"/>
        <v>822.52857500000334</v>
      </c>
      <c r="H129" s="46">
        <f t="shared" si="9"/>
        <v>445.70996999999932</v>
      </c>
    </row>
    <row r="130" spans="1:12" x14ac:dyDescent="0.2">
      <c r="C130" s="9">
        <v>0.54513888888888895</v>
      </c>
      <c r="D130">
        <v>35.499000000000002</v>
      </c>
      <c r="E130">
        <v>748.8</v>
      </c>
      <c r="F130">
        <v>409.4</v>
      </c>
      <c r="G130" s="46">
        <f t="shared" si="8"/>
        <v>825.47055500000397</v>
      </c>
      <c r="H130" s="46">
        <f t="shared" si="9"/>
        <v>435.90336999999931</v>
      </c>
    </row>
    <row r="131" spans="1:12" x14ac:dyDescent="0.2">
      <c r="C131" s="9">
        <v>0.54513888888888895</v>
      </c>
      <c r="D131">
        <v>35.789000000000001</v>
      </c>
      <c r="E131">
        <v>748.2</v>
      </c>
      <c r="F131">
        <v>409.9</v>
      </c>
      <c r="G131" s="46">
        <f t="shared" si="8"/>
        <v>826.45121500000312</v>
      </c>
      <c r="H131" s="46">
        <f t="shared" si="9"/>
        <v>440.80666999999931</v>
      </c>
    </row>
    <row r="132" spans="1:12" x14ac:dyDescent="0.2">
      <c r="C132" s="9">
        <v>0.54513888888888895</v>
      </c>
      <c r="D132">
        <v>36.89</v>
      </c>
      <c r="E132">
        <v>748.2</v>
      </c>
      <c r="F132">
        <v>410.3</v>
      </c>
      <c r="G132" s="46">
        <f t="shared" si="8"/>
        <v>822.52857500000277</v>
      </c>
      <c r="H132" s="46">
        <f t="shared" si="9"/>
        <v>444.72930999999966</v>
      </c>
    </row>
    <row r="133" spans="1:12" x14ac:dyDescent="0.2">
      <c r="C133" s="9">
        <v>0.54513888888888895</v>
      </c>
      <c r="D133">
        <v>36.348999999999997</v>
      </c>
      <c r="E133">
        <v>750.3</v>
      </c>
      <c r="F133">
        <v>409.7</v>
      </c>
      <c r="G133" s="46">
        <f t="shared" si="8"/>
        <v>807.81867500000385</v>
      </c>
      <c r="H133" s="46">
        <f t="shared" si="9"/>
        <v>438.84534999999943</v>
      </c>
    </row>
    <row r="134" spans="1:12" x14ac:dyDescent="0.2">
      <c r="C134" s="9">
        <v>0.54513888888888895</v>
      </c>
      <c r="D134">
        <v>36.698999999999998</v>
      </c>
      <c r="E134">
        <v>751</v>
      </c>
      <c r="F134">
        <v>409.4</v>
      </c>
      <c r="G134" s="46">
        <f t="shared" si="8"/>
        <v>803.89603500000351</v>
      </c>
      <c r="H134" s="46">
        <f t="shared" si="9"/>
        <v>435.90336999999931</v>
      </c>
    </row>
    <row r="135" spans="1:12" x14ac:dyDescent="0.2">
      <c r="C135" s="9">
        <v>0.54513888888888895</v>
      </c>
      <c r="D135">
        <v>36.988999999999997</v>
      </c>
      <c r="E135">
        <v>749.6</v>
      </c>
      <c r="F135">
        <v>409.7</v>
      </c>
      <c r="G135" s="46">
        <f t="shared" si="8"/>
        <v>814.68329500000323</v>
      </c>
      <c r="H135" s="46">
        <f t="shared" si="9"/>
        <v>438.84534999999943</v>
      </c>
    </row>
    <row r="137" spans="1:12" s="8" customFormat="1" x14ac:dyDescent="0.2">
      <c r="A137" s="7" t="s">
        <v>9</v>
      </c>
      <c r="B137" s="7" t="s">
        <v>12</v>
      </c>
      <c r="C137" s="3" t="s">
        <v>3</v>
      </c>
      <c r="D137" s="25" t="s">
        <v>4</v>
      </c>
      <c r="E137" s="3" t="s">
        <v>2</v>
      </c>
      <c r="F137" s="3" t="s">
        <v>0</v>
      </c>
      <c r="G137" s="12" t="s">
        <v>21</v>
      </c>
      <c r="H137" s="12" t="s">
        <v>22</v>
      </c>
      <c r="I137" s="14" t="s">
        <v>24</v>
      </c>
      <c r="J137" s="14" t="s">
        <v>25</v>
      </c>
      <c r="K137" s="22" t="s">
        <v>26</v>
      </c>
      <c r="L137" s="22" t="s">
        <v>27</v>
      </c>
    </row>
    <row r="138" spans="1:12" s="5" customFormat="1" x14ac:dyDescent="0.2">
      <c r="A138" s="6" t="s">
        <v>10</v>
      </c>
      <c r="B138" s="6" t="s">
        <v>11</v>
      </c>
      <c r="C138" s="4" t="s">
        <v>5</v>
      </c>
      <c r="D138" s="26" t="s">
        <v>6</v>
      </c>
      <c r="E138" s="4" t="s">
        <v>7</v>
      </c>
      <c r="F138" s="4" t="s">
        <v>8</v>
      </c>
      <c r="G138" s="13" t="s">
        <v>23</v>
      </c>
      <c r="H138" s="13" t="s">
        <v>23</v>
      </c>
      <c r="I138" s="15" t="s">
        <v>23</v>
      </c>
      <c r="J138" s="15" t="s">
        <v>23</v>
      </c>
      <c r="K138" s="23" t="s">
        <v>28</v>
      </c>
      <c r="L138" s="23" t="s">
        <v>28</v>
      </c>
    </row>
    <row r="139" spans="1:12" x14ac:dyDescent="0.2">
      <c r="A139">
        <v>12</v>
      </c>
      <c r="B139">
        <v>10</v>
      </c>
      <c r="C139" s="9">
        <v>0.54652777777777783</v>
      </c>
      <c r="D139">
        <v>32.43</v>
      </c>
      <c r="E139">
        <v>721.7</v>
      </c>
      <c r="F139">
        <v>414.7</v>
      </c>
      <c r="G139" s="46">
        <f t="shared" ref="G139:G154" si="10">(-(E139-$J$11)-(F139-$J$12))*$C$3</f>
        <v>1039.254435000003</v>
      </c>
      <c r="H139" s="46">
        <f t="shared" ref="H139:H154" si="11">(F139-$J$12)*C$3</f>
        <v>487.87834999999944</v>
      </c>
      <c r="I139" s="46">
        <f>AVERAGE(G139:G150)-$J$6</f>
        <v>1028.1729770000068</v>
      </c>
      <c r="J139" s="46">
        <f>AVERAGE(H139:H150)-$K$6</f>
        <v>246.48889099999803</v>
      </c>
      <c r="K139" s="11">
        <f>I139/($E$8*A139^2)</f>
        <v>0.52889556430041496</v>
      </c>
      <c r="L139" s="11">
        <f>J139/($E$8*A139^2)</f>
        <v>0.1267946970164599</v>
      </c>
    </row>
    <row r="140" spans="1:12" x14ac:dyDescent="0.2">
      <c r="C140" s="9">
        <v>0.54652777777777783</v>
      </c>
      <c r="D140">
        <v>32.979999999999997</v>
      </c>
      <c r="E140">
        <v>720.3</v>
      </c>
      <c r="F140">
        <v>415.6</v>
      </c>
      <c r="G140" s="46">
        <f t="shared" si="10"/>
        <v>1044.1577350000034</v>
      </c>
      <c r="H140" s="46">
        <f t="shared" si="11"/>
        <v>496.70428999999973</v>
      </c>
    </row>
    <row r="141" spans="1:12" x14ac:dyDescent="0.2">
      <c r="C141" s="9">
        <v>0.54652777777777783</v>
      </c>
      <c r="D141">
        <v>33.590000000000003</v>
      </c>
      <c r="E141">
        <v>720.3</v>
      </c>
      <c r="F141">
        <v>415.3</v>
      </c>
      <c r="G141" s="46">
        <f t="shared" si="10"/>
        <v>1047.0997150000037</v>
      </c>
      <c r="H141" s="46">
        <f t="shared" si="11"/>
        <v>493.76230999999962</v>
      </c>
    </row>
    <row r="142" spans="1:12" x14ac:dyDescent="0.2">
      <c r="C142" s="9">
        <v>0.54652777777777783</v>
      </c>
      <c r="D142">
        <v>33.909999999999997</v>
      </c>
      <c r="E142">
        <v>719.7</v>
      </c>
      <c r="F142">
        <v>414.8</v>
      </c>
      <c r="G142" s="46">
        <f t="shared" si="10"/>
        <v>1057.8869750000028</v>
      </c>
      <c r="H142" s="46">
        <f t="shared" si="11"/>
        <v>488.85900999999967</v>
      </c>
    </row>
    <row r="143" spans="1:12" x14ac:dyDescent="0.2">
      <c r="C143" s="9">
        <v>0.54652777777777783</v>
      </c>
      <c r="D143">
        <v>34.479999999999997</v>
      </c>
      <c r="E143">
        <v>718.6</v>
      </c>
      <c r="F143">
        <v>415.4</v>
      </c>
      <c r="G143" s="46">
        <f t="shared" si="10"/>
        <v>1062.7902750000032</v>
      </c>
      <c r="H143" s="46">
        <f t="shared" si="11"/>
        <v>494.74296999999933</v>
      </c>
    </row>
    <row r="144" spans="1:12" x14ac:dyDescent="0.2">
      <c r="C144" s="9">
        <v>0.54652777777777783</v>
      </c>
      <c r="D144">
        <v>35.1</v>
      </c>
      <c r="E144">
        <v>713.5</v>
      </c>
      <c r="F144">
        <v>415.2</v>
      </c>
      <c r="G144" s="46">
        <f t="shared" si="10"/>
        <v>1114.7652550000034</v>
      </c>
      <c r="H144" s="46">
        <f t="shared" si="11"/>
        <v>492.78164999999944</v>
      </c>
    </row>
    <row r="145" spans="1:12" x14ac:dyDescent="0.2">
      <c r="C145" s="9">
        <v>0.54652777777777783</v>
      </c>
      <c r="D145">
        <v>36.270000000000003</v>
      </c>
      <c r="E145">
        <v>717.1</v>
      </c>
      <c r="F145">
        <v>415.3</v>
      </c>
      <c r="G145" s="46">
        <f t="shared" si="10"/>
        <v>1078.480835000003</v>
      </c>
      <c r="H145" s="46">
        <f t="shared" si="11"/>
        <v>493.76230999999962</v>
      </c>
    </row>
    <row r="146" spans="1:12" x14ac:dyDescent="0.2">
      <c r="C146" s="9">
        <v>0.54652777777777783</v>
      </c>
      <c r="D146">
        <v>36.6</v>
      </c>
      <c r="E146">
        <v>718.7</v>
      </c>
      <c r="F146">
        <v>415.3</v>
      </c>
      <c r="G146" s="46">
        <f t="shared" si="10"/>
        <v>1062.7902750000028</v>
      </c>
      <c r="H146" s="46">
        <f t="shared" si="11"/>
        <v>493.76230999999962</v>
      </c>
    </row>
    <row r="147" spans="1:12" x14ac:dyDescent="0.2">
      <c r="C147" s="9">
        <v>0.54652777777777783</v>
      </c>
      <c r="D147">
        <v>36.869999999999997</v>
      </c>
      <c r="E147">
        <v>719.1</v>
      </c>
      <c r="F147">
        <v>415.2</v>
      </c>
      <c r="G147" s="46">
        <f t="shared" si="10"/>
        <v>1059.8482950000032</v>
      </c>
      <c r="H147" s="46">
        <f t="shared" si="11"/>
        <v>492.78164999999944</v>
      </c>
    </row>
    <row r="148" spans="1:12" x14ac:dyDescent="0.2">
      <c r="C148" s="9">
        <v>0.54652777777777783</v>
      </c>
      <c r="D148">
        <v>37.159999999999997</v>
      </c>
      <c r="E148">
        <v>718.3</v>
      </c>
      <c r="F148">
        <v>415</v>
      </c>
      <c r="G148" s="46">
        <f t="shared" si="10"/>
        <v>1069.6548950000038</v>
      </c>
      <c r="H148" s="46">
        <f t="shared" si="11"/>
        <v>490.82032999999956</v>
      </c>
    </row>
    <row r="149" spans="1:12" x14ac:dyDescent="0.2">
      <c r="C149" s="9">
        <v>0.54652777777777783</v>
      </c>
      <c r="D149">
        <v>37.46</v>
      </c>
      <c r="E149">
        <v>717.6</v>
      </c>
      <c r="F149">
        <v>415</v>
      </c>
      <c r="G149" s="46">
        <f t="shared" si="10"/>
        <v>1076.5195150000031</v>
      </c>
      <c r="H149" s="46">
        <f t="shared" si="11"/>
        <v>490.82032999999956</v>
      </c>
    </row>
    <row r="150" spans="1:12" x14ac:dyDescent="0.2">
      <c r="C150" s="9">
        <v>0.54652777777777783</v>
      </c>
      <c r="D150">
        <v>38.6</v>
      </c>
      <c r="E150">
        <v>719.8</v>
      </c>
      <c r="F150">
        <v>414.4</v>
      </c>
      <c r="G150" s="46">
        <f t="shared" si="10"/>
        <v>1060.828955000004</v>
      </c>
      <c r="H150" s="46">
        <f t="shared" si="11"/>
        <v>484.93636999999933</v>
      </c>
    </row>
    <row r="151" spans="1:12" x14ac:dyDescent="0.2">
      <c r="C151" s="9">
        <v>0.54652777777777783</v>
      </c>
      <c r="D151">
        <v>38.619999999999997</v>
      </c>
      <c r="E151">
        <v>717.9</v>
      </c>
      <c r="F151">
        <v>414.7</v>
      </c>
      <c r="G151" s="46">
        <f t="shared" si="10"/>
        <v>1076.5195150000036</v>
      </c>
      <c r="H151" s="46">
        <f t="shared" si="11"/>
        <v>487.87834999999944</v>
      </c>
    </row>
    <row r="152" spans="1:12" x14ac:dyDescent="0.2">
      <c r="C152" s="9">
        <v>0.54652777777777783</v>
      </c>
      <c r="D152">
        <v>38.950000000000003</v>
      </c>
      <c r="E152">
        <v>716.9</v>
      </c>
      <c r="F152">
        <v>415.3</v>
      </c>
      <c r="G152" s="46">
        <f t="shared" si="10"/>
        <v>1080.4421550000034</v>
      </c>
      <c r="H152" s="46">
        <f t="shared" si="11"/>
        <v>493.76230999999962</v>
      </c>
    </row>
    <row r="153" spans="1:12" x14ac:dyDescent="0.2">
      <c r="C153" s="9">
        <v>0.54652777777777783</v>
      </c>
      <c r="D153">
        <v>39.54</v>
      </c>
      <c r="E153">
        <v>716.5</v>
      </c>
      <c r="F153">
        <v>415.2</v>
      </c>
      <c r="G153" s="46">
        <f t="shared" si="10"/>
        <v>1085.3454550000033</v>
      </c>
      <c r="H153" s="46">
        <f t="shared" si="11"/>
        <v>492.78164999999944</v>
      </c>
    </row>
    <row r="154" spans="1:12" x14ac:dyDescent="0.2">
      <c r="C154" s="9">
        <v>0.54652777777777783</v>
      </c>
      <c r="D154">
        <v>40.15</v>
      </c>
      <c r="E154">
        <v>719</v>
      </c>
      <c r="F154">
        <v>415.7</v>
      </c>
      <c r="G154" s="46">
        <f t="shared" si="10"/>
        <v>1055.9256550000034</v>
      </c>
      <c r="H154" s="46">
        <f t="shared" si="11"/>
        <v>497.68494999999945</v>
      </c>
    </row>
    <row r="156" spans="1:12" s="8" customFormat="1" x14ac:dyDescent="0.2">
      <c r="A156" s="7" t="s">
        <v>9</v>
      </c>
      <c r="B156" s="7" t="s">
        <v>12</v>
      </c>
      <c r="C156" s="3" t="s">
        <v>3</v>
      </c>
      <c r="D156" s="25" t="s">
        <v>4</v>
      </c>
      <c r="E156" s="3" t="s">
        <v>2</v>
      </c>
      <c r="F156" s="3" t="s">
        <v>0</v>
      </c>
      <c r="G156" s="12" t="s">
        <v>21</v>
      </c>
      <c r="H156" s="12" t="s">
        <v>22</v>
      </c>
      <c r="I156" s="14" t="s">
        <v>24</v>
      </c>
      <c r="J156" s="14" t="s">
        <v>25</v>
      </c>
      <c r="K156" s="22" t="s">
        <v>26</v>
      </c>
      <c r="L156" s="22" t="s">
        <v>27</v>
      </c>
    </row>
    <row r="157" spans="1:12" s="5" customFormat="1" x14ac:dyDescent="0.2">
      <c r="A157" s="6" t="s">
        <v>10</v>
      </c>
      <c r="B157" s="6" t="s">
        <v>11</v>
      </c>
      <c r="C157" s="4" t="s">
        <v>5</v>
      </c>
      <c r="D157" s="26" t="s">
        <v>6</v>
      </c>
      <c r="E157" s="4" t="s">
        <v>7</v>
      </c>
      <c r="F157" s="4" t="s">
        <v>8</v>
      </c>
      <c r="G157" s="13" t="s">
        <v>23</v>
      </c>
      <c r="H157" s="13" t="s">
        <v>23</v>
      </c>
      <c r="I157" s="15" t="s">
        <v>23</v>
      </c>
      <c r="J157" s="15" t="s">
        <v>23</v>
      </c>
      <c r="K157" s="23" t="s">
        <v>28</v>
      </c>
      <c r="L157" s="23" t="s">
        <v>28</v>
      </c>
    </row>
    <row r="158" spans="1:12" x14ac:dyDescent="0.2">
      <c r="A158">
        <v>12</v>
      </c>
      <c r="B158">
        <v>12</v>
      </c>
      <c r="C158" s="9">
        <v>0.54722222222222217</v>
      </c>
      <c r="D158">
        <v>27.6</v>
      </c>
      <c r="E158">
        <v>686.7</v>
      </c>
      <c r="F158">
        <v>422.6</v>
      </c>
      <c r="G158" s="46">
        <f t="shared" ref="G158:G176" si="12">(-(E158-$J$11)-(F158-$J$12))*$C$3</f>
        <v>1305.0132950000027</v>
      </c>
      <c r="H158" s="46">
        <f t="shared" ref="H158:H176" si="13">(F158-$J$12)*C$3</f>
        <v>565.3504899999997</v>
      </c>
      <c r="I158" s="46">
        <f>AVERAGE(G158:G169)-$J$6</f>
        <v>1259.0366853333401</v>
      </c>
      <c r="J158" s="46">
        <f>AVERAGE(H158:H169)-$K$6</f>
        <v>313.09204933333132</v>
      </c>
      <c r="K158" s="11">
        <f>I158/($E$8*A158^2)</f>
        <v>0.64765261591221202</v>
      </c>
      <c r="L158" s="11">
        <f>J158/($E$8*A158^2)</f>
        <v>0.1610555809327836</v>
      </c>
    </row>
    <row r="159" spans="1:12" x14ac:dyDescent="0.2">
      <c r="C159" s="9">
        <v>0.54722222222222217</v>
      </c>
      <c r="D159">
        <v>28.14</v>
      </c>
      <c r="E159">
        <v>686.3</v>
      </c>
      <c r="F159">
        <v>421.9</v>
      </c>
      <c r="G159" s="46">
        <f t="shared" si="12"/>
        <v>1315.8005550000039</v>
      </c>
      <c r="H159" s="46">
        <f t="shared" si="13"/>
        <v>558.4858699999993</v>
      </c>
    </row>
    <row r="160" spans="1:12" x14ac:dyDescent="0.2">
      <c r="C160" s="9">
        <v>0.54722222222222217</v>
      </c>
      <c r="D160">
        <v>28.45</v>
      </c>
      <c r="E160">
        <v>686.4</v>
      </c>
      <c r="F160">
        <v>422</v>
      </c>
      <c r="G160" s="46">
        <f t="shared" si="12"/>
        <v>1313.8392350000036</v>
      </c>
      <c r="H160" s="46">
        <f t="shared" si="13"/>
        <v>559.46652999999958</v>
      </c>
    </row>
    <row r="161" spans="3:8" x14ac:dyDescent="0.2">
      <c r="C161" s="9">
        <v>0.54722222222222217</v>
      </c>
      <c r="D161">
        <v>29.4</v>
      </c>
      <c r="E161">
        <v>690.5</v>
      </c>
      <c r="F161">
        <v>421</v>
      </c>
      <c r="G161" s="46">
        <f t="shared" si="12"/>
        <v>1283.4387750000033</v>
      </c>
      <c r="H161" s="46">
        <f t="shared" si="13"/>
        <v>549.65992999999958</v>
      </c>
    </row>
    <row r="162" spans="3:8" x14ac:dyDescent="0.2">
      <c r="C162" s="9">
        <v>0.54722222222222217</v>
      </c>
      <c r="D162">
        <v>29.68</v>
      </c>
      <c r="E162">
        <v>693.7</v>
      </c>
      <c r="F162">
        <v>420.8</v>
      </c>
      <c r="G162" s="46">
        <f t="shared" si="12"/>
        <v>1254.0189750000027</v>
      </c>
      <c r="H162" s="46">
        <f t="shared" si="13"/>
        <v>547.69860999999969</v>
      </c>
    </row>
    <row r="163" spans="3:8" x14ac:dyDescent="0.2">
      <c r="C163" s="9">
        <v>0.54722222222222217</v>
      </c>
      <c r="D163">
        <v>30.83</v>
      </c>
      <c r="E163">
        <v>689</v>
      </c>
      <c r="F163">
        <v>421.9</v>
      </c>
      <c r="G163" s="46">
        <f t="shared" si="12"/>
        <v>1289.3227350000036</v>
      </c>
      <c r="H163" s="46">
        <f t="shared" si="13"/>
        <v>558.4858699999993</v>
      </c>
    </row>
    <row r="164" spans="3:8" x14ac:dyDescent="0.2">
      <c r="C164" s="9">
        <v>0.54722222222222217</v>
      </c>
      <c r="D164">
        <v>31.13</v>
      </c>
      <c r="E164">
        <v>688.7</v>
      </c>
      <c r="F164">
        <v>422.1</v>
      </c>
      <c r="G164" s="46">
        <f t="shared" si="12"/>
        <v>1290.3033950000026</v>
      </c>
      <c r="H164" s="46">
        <f t="shared" si="13"/>
        <v>560.44718999999975</v>
      </c>
    </row>
    <row r="165" spans="3:8" x14ac:dyDescent="0.2">
      <c r="C165" s="9">
        <v>0.54722222222222217</v>
      </c>
      <c r="D165">
        <v>31.44</v>
      </c>
      <c r="E165">
        <v>688.8</v>
      </c>
      <c r="F165">
        <v>422.3</v>
      </c>
      <c r="G165" s="46">
        <f t="shared" si="12"/>
        <v>1287.3614150000037</v>
      </c>
      <c r="H165" s="46">
        <f t="shared" si="13"/>
        <v>562.40850999999964</v>
      </c>
    </row>
    <row r="166" spans="3:8" x14ac:dyDescent="0.2">
      <c r="C166" s="9">
        <v>0.54722222222222217</v>
      </c>
      <c r="D166">
        <v>31.73</v>
      </c>
      <c r="E166">
        <v>688</v>
      </c>
      <c r="F166">
        <v>422.2</v>
      </c>
      <c r="G166" s="46">
        <f t="shared" si="12"/>
        <v>1296.1873550000034</v>
      </c>
      <c r="H166" s="46">
        <f t="shared" si="13"/>
        <v>561.42784999999947</v>
      </c>
    </row>
    <row r="167" spans="3:8" x14ac:dyDescent="0.2">
      <c r="C167" s="9">
        <v>0.54722222222222217</v>
      </c>
      <c r="D167">
        <v>32.299999999999997</v>
      </c>
      <c r="E167">
        <v>686.9</v>
      </c>
      <c r="F167">
        <v>421.9</v>
      </c>
      <c r="G167" s="46">
        <f t="shared" si="12"/>
        <v>1309.9165950000038</v>
      </c>
      <c r="H167" s="46">
        <f t="shared" si="13"/>
        <v>558.4858699999993</v>
      </c>
    </row>
    <row r="168" spans="3:8" x14ac:dyDescent="0.2">
      <c r="C168" s="9">
        <v>0.54722222222222217</v>
      </c>
      <c r="D168">
        <v>32.619999999999997</v>
      </c>
      <c r="E168">
        <v>687.3</v>
      </c>
      <c r="F168">
        <v>421.6</v>
      </c>
      <c r="G168" s="46">
        <f t="shared" si="12"/>
        <v>1308.9359350000036</v>
      </c>
      <c r="H168" s="46">
        <f t="shared" si="13"/>
        <v>555.54388999999981</v>
      </c>
    </row>
    <row r="169" spans="3:8" x14ac:dyDescent="0.2">
      <c r="C169" s="9">
        <v>0.54722222222222217</v>
      </c>
      <c r="D169">
        <v>33.22</v>
      </c>
      <c r="E169">
        <v>688.4</v>
      </c>
      <c r="F169">
        <v>422.4</v>
      </c>
      <c r="G169" s="46">
        <f t="shared" si="12"/>
        <v>1290.3033950000038</v>
      </c>
      <c r="H169" s="46">
        <f t="shared" si="13"/>
        <v>563.38916999999935</v>
      </c>
    </row>
    <row r="170" spans="3:8" x14ac:dyDescent="0.2">
      <c r="C170" s="9">
        <v>0.54722222222222217</v>
      </c>
      <c r="D170">
        <v>33.520000000000003</v>
      </c>
      <c r="E170">
        <v>689.9</v>
      </c>
      <c r="F170">
        <v>421.6</v>
      </c>
      <c r="G170" s="46">
        <f t="shared" si="12"/>
        <v>1283.4387750000033</v>
      </c>
      <c r="H170" s="46">
        <f t="shared" si="13"/>
        <v>555.54388999999981</v>
      </c>
    </row>
    <row r="171" spans="3:8" x14ac:dyDescent="0.2">
      <c r="C171" s="9">
        <v>0.54722222222222217</v>
      </c>
      <c r="D171">
        <v>34.14</v>
      </c>
      <c r="E171">
        <v>688.5</v>
      </c>
      <c r="F171">
        <v>422.1</v>
      </c>
      <c r="G171" s="46">
        <f t="shared" si="12"/>
        <v>1292.264715000003</v>
      </c>
      <c r="H171" s="46">
        <f t="shared" si="13"/>
        <v>560.44718999999975</v>
      </c>
    </row>
    <row r="172" spans="3:8" x14ac:dyDescent="0.2">
      <c r="C172" s="9">
        <v>0.54722222222222217</v>
      </c>
      <c r="D172">
        <v>34.729999999999997</v>
      </c>
      <c r="E172">
        <v>689.8</v>
      </c>
      <c r="F172">
        <v>422</v>
      </c>
      <c r="G172" s="46">
        <f t="shared" si="12"/>
        <v>1280.4967950000037</v>
      </c>
      <c r="H172" s="46">
        <f t="shared" si="13"/>
        <v>559.46652999999958</v>
      </c>
    </row>
    <row r="173" spans="3:8" x14ac:dyDescent="0.2">
      <c r="C173" s="9">
        <v>0.54722222222222217</v>
      </c>
      <c r="D173">
        <v>35.31</v>
      </c>
      <c r="E173">
        <v>688.5</v>
      </c>
      <c r="F173">
        <v>421.4</v>
      </c>
      <c r="G173" s="46">
        <f t="shared" si="12"/>
        <v>1299.1293350000035</v>
      </c>
      <c r="H173" s="46">
        <f t="shared" si="13"/>
        <v>553.58256999999935</v>
      </c>
    </row>
    <row r="174" spans="3:8" x14ac:dyDescent="0.2">
      <c r="C174" s="9">
        <v>0.54722222222222217</v>
      </c>
      <c r="D174">
        <v>35.57</v>
      </c>
      <c r="E174">
        <v>687.4</v>
      </c>
      <c r="F174">
        <v>422.1</v>
      </c>
      <c r="G174" s="46">
        <f t="shared" si="12"/>
        <v>1303.0519750000033</v>
      </c>
      <c r="H174" s="46">
        <f t="shared" si="13"/>
        <v>560.44718999999975</v>
      </c>
    </row>
    <row r="175" spans="3:8" x14ac:dyDescent="0.2">
      <c r="C175" s="9">
        <v>0.54722222222222217</v>
      </c>
      <c r="D175">
        <v>37.1</v>
      </c>
      <c r="E175">
        <v>687.3</v>
      </c>
      <c r="F175">
        <v>422.6</v>
      </c>
      <c r="G175" s="46">
        <f t="shared" si="12"/>
        <v>1299.1293350000035</v>
      </c>
      <c r="H175" s="46">
        <f t="shared" si="13"/>
        <v>565.3504899999997</v>
      </c>
    </row>
    <row r="176" spans="3:8" x14ac:dyDescent="0.2">
      <c r="C176" s="9">
        <v>0.54722222222222217</v>
      </c>
      <c r="D176">
        <v>37.39</v>
      </c>
      <c r="E176">
        <v>686.6</v>
      </c>
      <c r="F176">
        <v>422.4</v>
      </c>
      <c r="G176" s="46">
        <f t="shared" si="12"/>
        <v>1307.9552750000032</v>
      </c>
      <c r="H176" s="46">
        <f t="shared" si="13"/>
        <v>563.38916999999935</v>
      </c>
    </row>
    <row r="178" spans="1:12" s="8" customFormat="1" x14ac:dyDescent="0.2">
      <c r="A178" s="7" t="s">
        <v>9</v>
      </c>
      <c r="B178" s="7" t="s">
        <v>12</v>
      </c>
      <c r="C178" s="3" t="s">
        <v>3</v>
      </c>
      <c r="D178" s="25" t="s">
        <v>4</v>
      </c>
      <c r="E178" s="3" t="s">
        <v>2</v>
      </c>
      <c r="F178" s="3" t="s">
        <v>0</v>
      </c>
      <c r="G178" s="12" t="s">
        <v>21</v>
      </c>
      <c r="H178" s="12" t="s">
        <v>22</v>
      </c>
      <c r="I178" s="14" t="s">
        <v>24</v>
      </c>
      <c r="J178" s="14" t="s">
        <v>25</v>
      </c>
      <c r="K178" s="22" t="s">
        <v>26</v>
      </c>
      <c r="L178" s="22" t="s">
        <v>27</v>
      </c>
    </row>
    <row r="179" spans="1:12" s="5" customFormat="1" x14ac:dyDescent="0.2">
      <c r="A179" s="6" t="s">
        <v>10</v>
      </c>
      <c r="B179" s="6" t="s">
        <v>11</v>
      </c>
      <c r="C179" s="4" t="s">
        <v>5</v>
      </c>
      <c r="D179" s="26" t="s">
        <v>6</v>
      </c>
      <c r="E179" s="4" t="s">
        <v>7</v>
      </c>
      <c r="F179" s="4" t="s">
        <v>8</v>
      </c>
      <c r="G179" s="13" t="s">
        <v>23</v>
      </c>
      <c r="H179" s="13" t="s">
        <v>23</v>
      </c>
      <c r="I179" s="15" t="s">
        <v>23</v>
      </c>
      <c r="J179" s="15" t="s">
        <v>23</v>
      </c>
      <c r="K179" s="23" t="s">
        <v>28</v>
      </c>
      <c r="L179" s="23" t="s">
        <v>28</v>
      </c>
    </row>
    <row r="180" spans="1:12" x14ac:dyDescent="0.2">
      <c r="A180">
        <v>12</v>
      </c>
      <c r="B180">
        <v>14</v>
      </c>
      <c r="C180" s="9">
        <v>0.54861111111111105</v>
      </c>
      <c r="D180">
        <v>29.26</v>
      </c>
      <c r="E180">
        <v>664.5</v>
      </c>
      <c r="F180">
        <v>429.4</v>
      </c>
      <c r="G180" s="46">
        <f t="shared" ref="G180:G194" si="14">(-(E180-$J$11)-(F180-$J$12))*$C$3</f>
        <v>1456.0349350000035</v>
      </c>
      <c r="H180" s="46">
        <f t="shared" ref="H180:H194" si="15">(F180-$J$12)*C$3</f>
        <v>632.03536999999926</v>
      </c>
      <c r="I180" s="46">
        <f>AVERAGE(G180:G191)-$J$6</f>
        <v>1425.0951120000066</v>
      </c>
      <c r="J180" s="46">
        <f>AVERAGE(H180:H191)-$K$6</f>
        <v>393.83305599999807</v>
      </c>
      <c r="K180" s="11">
        <f>I180/($E$8*A180^2)</f>
        <v>0.73307361728395404</v>
      </c>
      <c r="L180" s="11">
        <f>J180/($E$8*A180^2)</f>
        <v>0.20258902057613068</v>
      </c>
    </row>
    <row r="181" spans="1:12" x14ac:dyDescent="0.2">
      <c r="C181" s="9">
        <v>0.54861111111111105</v>
      </c>
      <c r="D181">
        <v>29.55</v>
      </c>
      <c r="E181">
        <v>663.1</v>
      </c>
      <c r="F181">
        <v>430.1</v>
      </c>
      <c r="G181" s="46">
        <f t="shared" si="14"/>
        <v>1462.8995550000029</v>
      </c>
      <c r="H181" s="46">
        <f t="shared" si="15"/>
        <v>638.89998999999978</v>
      </c>
    </row>
    <row r="182" spans="1:12" x14ac:dyDescent="0.2">
      <c r="C182" s="9">
        <v>0.54861111111111105</v>
      </c>
      <c r="D182">
        <v>30.15</v>
      </c>
      <c r="E182">
        <v>664.7</v>
      </c>
      <c r="F182">
        <v>429.9</v>
      </c>
      <c r="G182" s="46">
        <f t="shared" si="14"/>
        <v>1449.170315000003</v>
      </c>
      <c r="H182" s="46">
        <f t="shared" si="15"/>
        <v>636.93866999999932</v>
      </c>
    </row>
    <row r="183" spans="1:12" x14ac:dyDescent="0.2">
      <c r="C183" s="9">
        <v>0.54861111111111105</v>
      </c>
      <c r="D183">
        <v>31.62</v>
      </c>
      <c r="E183">
        <v>665.3</v>
      </c>
      <c r="F183">
        <v>429.7</v>
      </c>
      <c r="G183" s="46">
        <f t="shared" si="14"/>
        <v>1445.2476750000039</v>
      </c>
      <c r="H183" s="46">
        <f t="shared" si="15"/>
        <v>634.97734999999943</v>
      </c>
    </row>
    <row r="184" spans="1:12" x14ac:dyDescent="0.2">
      <c r="C184" s="9">
        <v>0.54861111111111105</v>
      </c>
      <c r="D184">
        <v>31.65</v>
      </c>
      <c r="E184">
        <v>662</v>
      </c>
      <c r="F184">
        <v>430.7</v>
      </c>
      <c r="G184" s="46">
        <f t="shared" si="14"/>
        <v>1467.8028550000033</v>
      </c>
      <c r="H184" s="46">
        <f t="shared" si="15"/>
        <v>644.78394999999944</v>
      </c>
    </row>
    <row r="185" spans="1:12" x14ac:dyDescent="0.2">
      <c r="C185" s="9">
        <v>0.54861111111111105</v>
      </c>
      <c r="D185">
        <v>31.9</v>
      </c>
      <c r="E185">
        <v>660.8</v>
      </c>
      <c r="F185">
        <v>431.1</v>
      </c>
      <c r="G185" s="46">
        <f t="shared" si="14"/>
        <v>1475.6481350000035</v>
      </c>
      <c r="H185" s="46">
        <f t="shared" si="15"/>
        <v>648.70658999999978</v>
      </c>
    </row>
    <row r="186" spans="1:12" x14ac:dyDescent="0.2">
      <c r="C186" s="9">
        <v>0.54861111111111105</v>
      </c>
      <c r="D186">
        <v>32.229999999999997</v>
      </c>
      <c r="E186">
        <v>661.2</v>
      </c>
      <c r="F186">
        <v>431.4</v>
      </c>
      <c r="G186" s="46">
        <f t="shared" si="14"/>
        <v>1468.783515000003</v>
      </c>
      <c r="H186" s="46">
        <f t="shared" si="15"/>
        <v>651.64856999999927</v>
      </c>
    </row>
    <row r="187" spans="1:12" x14ac:dyDescent="0.2">
      <c r="C187" s="9">
        <v>0.54861111111111105</v>
      </c>
      <c r="D187">
        <v>32.840000000000003</v>
      </c>
      <c r="E187">
        <v>662.2</v>
      </c>
      <c r="F187">
        <v>430.4</v>
      </c>
      <c r="G187" s="46">
        <f t="shared" si="14"/>
        <v>1468.783515000003</v>
      </c>
      <c r="H187" s="46">
        <f t="shared" si="15"/>
        <v>641.84196999999926</v>
      </c>
    </row>
    <row r="188" spans="1:12" x14ac:dyDescent="0.2">
      <c r="C188" s="9">
        <v>0.54861111111111105</v>
      </c>
      <c r="D188">
        <v>33.43</v>
      </c>
      <c r="E188">
        <v>663.1</v>
      </c>
      <c r="F188">
        <v>430.1</v>
      </c>
      <c r="G188" s="46">
        <f t="shared" si="14"/>
        <v>1462.8995550000029</v>
      </c>
      <c r="H188" s="46">
        <f t="shared" si="15"/>
        <v>638.89998999999978</v>
      </c>
    </row>
    <row r="189" spans="1:12" x14ac:dyDescent="0.2">
      <c r="C189" s="9">
        <v>0.54861111111111105</v>
      </c>
      <c r="D189">
        <v>33.72</v>
      </c>
      <c r="E189">
        <v>663.2</v>
      </c>
      <c r="F189">
        <v>429.9</v>
      </c>
      <c r="G189" s="46">
        <f t="shared" si="14"/>
        <v>1463.8802150000031</v>
      </c>
      <c r="H189" s="46">
        <f t="shared" si="15"/>
        <v>636.93866999999932</v>
      </c>
    </row>
    <row r="190" spans="1:12" x14ac:dyDescent="0.2">
      <c r="C190" s="9">
        <v>0.54861111111111105</v>
      </c>
      <c r="D190">
        <v>34.340000000000003</v>
      </c>
      <c r="E190">
        <v>664.9</v>
      </c>
      <c r="F190">
        <v>428.8</v>
      </c>
      <c r="G190" s="46">
        <f t="shared" si="14"/>
        <v>1457.9962550000034</v>
      </c>
      <c r="H190" s="46">
        <f t="shared" si="15"/>
        <v>626.1514099999996</v>
      </c>
    </row>
    <row r="191" spans="1:12" x14ac:dyDescent="0.2">
      <c r="C191" s="9">
        <v>0.54861111111111105</v>
      </c>
      <c r="D191">
        <v>34.909999999999997</v>
      </c>
      <c r="E191">
        <v>663.7</v>
      </c>
      <c r="F191">
        <v>430</v>
      </c>
      <c r="G191" s="46">
        <f t="shared" si="14"/>
        <v>1457.9962550000027</v>
      </c>
      <c r="H191" s="46">
        <f t="shared" si="15"/>
        <v>637.91932999999949</v>
      </c>
    </row>
    <row r="192" spans="1:12" x14ac:dyDescent="0.2">
      <c r="C192" s="9">
        <v>0.54861111111111105</v>
      </c>
      <c r="D192">
        <v>35.479999999999997</v>
      </c>
      <c r="E192">
        <v>664.6</v>
      </c>
      <c r="F192">
        <v>429.7</v>
      </c>
      <c r="G192" s="46">
        <f t="shared" si="14"/>
        <v>1452.1122950000031</v>
      </c>
      <c r="H192" s="46">
        <f t="shared" si="15"/>
        <v>634.97734999999943</v>
      </c>
    </row>
    <row r="193" spans="1:12" x14ac:dyDescent="0.2">
      <c r="C193" s="9">
        <v>0.54861111111111105</v>
      </c>
      <c r="D193">
        <v>35.81</v>
      </c>
      <c r="E193">
        <v>663</v>
      </c>
      <c r="F193">
        <v>431</v>
      </c>
      <c r="G193" s="46">
        <f t="shared" si="14"/>
        <v>1455.0542750000034</v>
      </c>
      <c r="H193" s="46">
        <f t="shared" si="15"/>
        <v>647.72592999999949</v>
      </c>
    </row>
    <row r="194" spans="1:12" x14ac:dyDescent="0.2">
      <c r="C194" s="9">
        <v>0.54861111111111105</v>
      </c>
      <c r="D194">
        <v>36.409999999999997</v>
      </c>
      <c r="E194">
        <v>663.1</v>
      </c>
      <c r="F194">
        <v>429.2</v>
      </c>
      <c r="G194" s="46">
        <f t="shared" si="14"/>
        <v>1471.7254950000031</v>
      </c>
      <c r="H194" s="46">
        <f t="shared" si="15"/>
        <v>630.07404999999937</v>
      </c>
    </row>
    <row r="196" spans="1:12" s="8" customFormat="1" x14ac:dyDescent="0.2">
      <c r="A196" s="7" t="s">
        <v>9</v>
      </c>
      <c r="B196" s="7" t="s">
        <v>12</v>
      </c>
      <c r="C196" s="3" t="s">
        <v>3</v>
      </c>
      <c r="D196" s="25" t="s">
        <v>4</v>
      </c>
      <c r="E196" s="3" t="s">
        <v>2</v>
      </c>
      <c r="F196" s="3" t="s">
        <v>0</v>
      </c>
      <c r="G196" s="12" t="s">
        <v>21</v>
      </c>
      <c r="H196" s="12" t="s">
        <v>22</v>
      </c>
      <c r="I196" s="14" t="s">
        <v>24</v>
      </c>
      <c r="J196" s="14" t="s">
        <v>25</v>
      </c>
      <c r="K196" s="22" t="s">
        <v>26</v>
      </c>
      <c r="L196" s="22" t="s">
        <v>27</v>
      </c>
    </row>
    <row r="197" spans="1:12" s="5" customFormat="1" x14ac:dyDescent="0.2">
      <c r="A197" s="6" t="s">
        <v>10</v>
      </c>
      <c r="B197" s="6" t="s">
        <v>11</v>
      </c>
      <c r="C197" s="4" t="s">
        <v>5</v>
      </c>
      <c r="D197" s="26" t="s">
        <v>6</v>
      </c>
      <c r="E197" s="4" t="s">
        <v>7</v>
      </c>
      <c r="F197" s="4" t="s">
        <v>8</v>
      </c>
      <c r="G197" s="13" t="s">
        <v>23</v>
      </c>
      <c r="H197" s="13" t="s">
        <v>23</v>
      </c>
      <c r="I197" s="15" t="s">
        <v>23</v>
      </c>
      <c r="J197" s="15" t="s">
        <v>23</v>
      </c>
      <c r="K197" s="23" t="s">
        <v>28</v>
      </c>
      <c r="L197" s="23" t="s">
        <v>28</v>
      </c>
    </row>
    <row r="198" spans="1:12" x14ac:dyDescent="0.2">
      <c r="A198">
        <v>12</v>
      </c>
      <c r="B198">
        <v>16</v>
      </c>
      <c r="C198" s="9">
        <v>0.5493055555555556</v>
      </c>
      <c r="D198">
        <v>46.18</v>
      </c>
      <c r="E198">
        <v>650.5</v>
      </c>
      <c r="F198">
        <v>435.8</v>
      </c>
      <c r="G198" s="46">
        <f t="shared" ref="G198:G213" si="16">(-(E198-$J$11)-(F198-$J$12))*$C$3</f>
        <v>1530.5650950000031</v>
      </c>
      <c r="H198" s="46">
        <f t="shared" ref="H198:H213" si="17">(F198-$J$12)*C$3</f>
        <v>694.79760999999962</v>
      </c>
      <c r="I198" s="46">
        <f>AVERAGE(G198:G209)-$J$6</f>
        <v>1491.1262186666734</v>
      </c>
      <c r="J198" s="46">
        <f>AVERAGE(H198:H209)-$K$6</f>
        <v>450.79305766666465</v>
      </c>
      <c r="K198" s="11">
        <f>I198/($E$8*A198^2)</f>
        <v>0.76704023593964676</v>
      </c>
      <c r="L198" s="11">
        <f>J198/($E$8*A198^2)</f>
        <v>0.2318894329561032</v>
      </c>
    </row>
    <row r="199" spans="1:12" x14ac:dyDescent="0.2">
      <c r="C199" s="9">
        <v>0.5493055555555556</v>
      </c>
      <c r="D199">
        <v>46.79</v>
      </c>
      <c r="E199">
        <v>650</v>
      </c>
      <c r="F199">
        <v>435.8</v>
      </c>
      <c r="G199" s="46">
        <f t="shared" si="16"/>
        <v>1535.4683950000031</v>
      </c>
      <c r="H199" s="46">
        <f t="shared" si="17"/>
        <v>694.79760999999962</v>
      </c>
    </row>
    <row r="200" spans="1:12" x14ac:dyDescent="0.2">
      <c r="C200" s="9">
        <v>0.5493055555555556</v>
      </c>
      <c r="D200">
        <v>47.7</v>
      </c>
      <c r="E200">
        <v>651.4</v>
      </c>
      <c r="F200">
        <v>435.5</v>
      </c>
      <c r="G200" s="46">
        <f t="shared" si="16"/>
        <v>1524.6811350000035</v>
      </c>
      <c r="H200" s="46">
        <f t="shared" si="17"/>
        <v>691.85562999999956</v>
      </c>
    </row>
    <row r="201" spans="1:12" x14ac:dyDescent="0.2">
      <c r="C201" s="9">
        <v>0.5493055555555556</v>
      </c>
      <c r="D201">
        <v>47.67</v>
      </c>
      <c r="E201">
        <v>654.20000000000005</v>
      </c>
      <c r="F201">
        <v>434.6</v>
      </c>
      <c r="G201" s="46">
        <f t="shared" si="16"/>
        <v>1506.0485950000027</v>
      </c>
      <c r="H201" s="46">
        <f t="shared" si="17"/>
        <v>683.02968999999973</v>
      </c>
    </row>
    <row r="202" spans="1:12" x14ac:dyDescent="0.2">
      <c r="C202" s="9">
        <v>0.5493055555555556</v>
      </c>
      <c r="D202">
        <v>48.27</v>
      </c>
      <c r="E202">
        <v>654</v>
      </c>
      <c r="F202">
        <v>434.6</v>
      </c>
      <c r="G202" s="46">
        <f t="shared" si="16"/>
        <v>1508.009915000003</v>
      </c>
      <c r="H202" s="46">
        <f t="shared" si="17"/>
        <v>683.02968999999973</v>
      </c>
    </row>
    <row r="203" spans="1:12" x14ac:dyDescent="0.2">
      <c r="C203" s="9">
        <v>0.5493055555555556</v>
      </c>
      <c r="D203">
        <v>48.57</v>
      </c>
      <c r="E203">
        <v>650.9</v>
      </c>
      <c r="F203">
        <v>435.9</v>
      </c>
      <c r="G203" s="46">
        <f t="shared" si="16"/>
        <v>1525.6617950000036</v>
      </c>
      <c r="H203" s="46">
        <f t="shared" si="17"/>
        <v>695.77826999999934</v>
      </c>
    </row>
    <row r="204" spans="1:12" x14ac:dyDescent="0.2">
      <c r="C204" s="9">
        <v>0.5493055555555556</v>
      </c>
      <c r="D204">
        <v>49.17</v>
      </c>
      <c r="E204">
        <v>648.9</v>
      </c>
      <c r="F204">
        <v>436.4</v>
      </c>
      <c r="G204" s="46">
        <f t="shared" si="16"/>
        <v>1540.3716950000037</v>
      </c>
      <c r="H204" s="46">
        <f t="shared" si="17"/>
        <v>700.68156999999928</v>
      </c>
    </row>
    <row r="205" spans="1:12" x14ac:dyDescent="0.2">
      <c r="C205" s="9">
        <v>0.5493055555555556</v>
      </c>
      <c r="D205">
        <v>50.36</v>
      </c>
      <c r="E205">
        <v>649.29999999999995</v>
      </c>
      <c r="F205">
        <v>437</v>
      </c>
      <c r="G205" s="46">
        <f t="shared" si="16"/>
        <v>1530.5650950000038</v>
      </c>
      <c r="H205" s="46">
        <f t="shared" si="17"/>
        <v>706.56552999999951</v>
      </c>
    </row>
    <row r="206" spans="1:12" x14ac:dyDescent="0.2">
      <c r="C206" s="9">
        <v>0.5493055555555556</v>
      </c>
      <c r="D206">
        <v>50.64</v>
      </c>
      <c r="E206">
        <v>647.70000000000005</v>
      </c>
      <c r="F206">
        <v>437.3</v>
      </c>
      <c r="G206" s="46">
        <f t="shared" si="16"/>
        <v>1543.3136750000026</v>
      </c>
      <c r="H206" s="46">
        <f t="shared" si="17"/>
        <v>709.50750999999968</v>
      </c>
    </row>
    <row r="207" spans="1:12" x14ac:dyDescent="0.2">
      <c r="C207" s="9">
        <v>0.5493055555555556</v>
      </c>
      <c r="D207">
        <v>50.94</v>
      </c>
      <c r="E207">
        <v>648.4</v>
      </c>
      <c r="F207">
        <v>436.8</v>
      </c>
      <c r="G207" s="46">
        <f t="shared" si="16"/>
        <v>1541.3523550000034</v>
      </c>
      <c r="H207" s="46">
        <f t="shared" si="17"/>
        <v>704.60420999999963</v>
      </c>
    </row>
    <row r="208" spans="1:12" x14ac:dyDescent="0.2">
      <c r="C208" s="9">
        <v>0.5493055555555556</v>
      </c>
      <c r="D208">
        <v>51.27</v>
      </c>
      <c r="E208">
        <v>650.70000000000005</v>
      </c>
      <c r="F208">
        <v>436.3</v>
      </c>
      <c r="G208" s="46">
        <f t="shared" si="16"/>
        <v>1523.7004750000028</v>
      </c>
      <c r="H208" s="46">
        <f t="shared" si="17"/>
        <v>699.70090999999968</v>
      </c>
    </row>
    <row r="209" spans="1:12" x14ac:dyDescent="0.2">
      <c r="C209" s="9">
        <v>0.5493055555555556</v>
      </c>
      <c r="D209">
        <v>51.84</v>
      </c>
      <c r="E209">
        <v>652.20000000000005</v>
      </c>
      <c r="F209">
        <v>435.2</v>
      </c>
      <c r="G209" s="46">
        <f t="shared" si="16"/>
        <v>1519.7778350000031</v>
      </c>
      <c r="H209" s="46">
        <f t="shared" si="17"/>
        <v>688.91364999999939</v>
      </c>
    </row>
    <row r="210" spans="1:12" x14ac:dyDescent="0.2">
      <c r="C210" s="9">
        <v>0.5493055555555556</v>
      </c>
      <c r="D210">
        <v>52.14</v>
      </c>
      <c r="E210">
        <v>650.9</v>
      </c>
      <c r="F210">
        <v>435.3</v>
      </c>
      <c r="G210" s="46">
        <f t="shared" si="16"/>
        <v>1531.5457550000033</v>
      </c>
      <c r="H210" s="46">
        <f t="shared" si="17"/>
        <v>689.89430999999968</v>
      </c>
    </row>
    <row r="211" spans="1:12" x14ac:dyDescent="0.2">
      <c r="C211" s="9">
        <v>0.5493055555555556</v>
      </c>
      <c r="D211">
        <v>52.73</v>
      </c>
      <c r="E211">
        <v>653.20000000000005</v>
      </c>
      <c r="F211">
        <v>434.2</v>
      </c>
      <c r="G211" s="46">
        <f t="shared" si="16"/>
        <v>1519.7778350000031</v>
      </c>
      <c r="H211" s="46">
        <f t="shared" si="17"/>
        <v>679.10704999999939</v>
      </c>
    </row>
    <row r="212" spans="1:12" x14ac:dyDescent="0.2">
      <c r="C212" s="9">
        <v>0.5493055555555556</v>
      </c>
      <c r="D212">
        <v>53.33</v>
      </c>
      <c r="E212">
        <v>651.6</v>
      </c>
      <c r="F212">
        <v>434.9</v>
      </c>
      <c r="G212" s="46">
        <f t="shared" si="16"/>
        <v>1528.6037750000032</v>
      </c>
      <c r="H212" s="46">
        <f t="shared" si="17"/>
        <v>685.97166999999934</v>
      </c>
    </row>
    <row r="213" spans="1:12" x14ac:dyDescent="0.2">
      <c r="C213" s="9">
        <v>0.5493055555555556</v>
      </c>
      <c r="D213">
        <v>53.66</v>
      </c>
      <c r="E213">
        <v>652.1</v>
      </c>
      <c r="F213">
        <v>435.1</v>
      </c>
      <c r="G213" s="46">
        <f t="shared" si="16"/>
        <v>1521.7391550000029</v>
      </c>
      <c r="H213" s="46">
        <f t="shared" si="17"/>
        <v>687.93298999999979</v>
      </c>
    </row>
    <row r="215" spans="1:12" s="8" customFormat="1" x14ac:dyDescent="0.2">
      <c r="A215" s="7" t="s">
        <v>9</v>
      </c>
      <c r="B215" s="7" t="s">
        <v>12</v>
      </c>
      <c r="C215" s="3" t="s">
        <v>3</v>
      </c>
      <c r="D215" s="25" t="s">
        <v>4</v>
      </c>
      <c r="E215" s="3" t="s">
        <v>2</v>
      </c>
      <c r="F215" s="3" t="s">
        <v>0</v>
      </c>
      <c r="G215" s="12" t="s">
        <v>21</v>
      </c>
      <c r="H215" s="12" t="s">
        <v>22</v>
      </c>
      <c r="I215" s="14" t="s">
        <v>24</v>
      </c>
      <c r="J215" s="14" t="s">
        <v>25</v>
      </c>
      <c r="K215" s="22" t="s">
        <v>26</v>
      </c>
      <c r="L215" s="22" t="s">
        <v>27</v>
      </c>
    </row>
    <row r="216" spans="1:12" s="5" customFormat="1" x14ac:dyDescent="0.2">
      <c r="A216" s="6" t="s">
        <v>10</v>
      </c>
      <c r="B216" s="6" t="s">
        <v>11</v>
      </c>
      <c r="C216" s="4" t="s">
        <v>5</v>
      </c>
      <c r="D216" s="26" t="s">
        <v>6</v>
      </c>
      <c r="E216" s="4" t="s">
        <v>7</v>
      </c>
      <c r="F216" s="4" t="s">
        <v>8</v>
      </c>
      <c r="G216" s="13" t="s">
        <v>23</v>
      </c>
      <c r="H216" s="13" t="s">
        <v>23</v>
      </c>
      <c r="I216" s="15" t="s">
        <v>23</v>
      </c>
      <c r="J216" s="15" t="s">
        <v>23</v>
      </c>
      <c r="K216" s="23" t="s">
        <v>28</v>
      </c>
      <c r="L216" s="23" t="s">
        <v>28</v>
      </c>
    </row>
    <row r="217" spans="1:12" x14ac:dyDescent="0.2">
      <c r="A217">
        <v>12</v>
      </c>
      <c r="B217">
        <v>18</v>
      </c>
      <c r="C217" s="9">
        <v>0.55000000000000004</v>
      </c>
      <c r="D217">
        <v>55.4</v>
      </c>
      <c r="E217">
        <v>640.4</v>
      </c>
      <c r="F217">
        <v>443</v>
      </c>
      <c r="G217" s="46">
        <f t="shared" ref="G217:G230" si="18">(-(E217-$J$11)-(F217-$J$12))*$C$3</f>
        <v>1559.0042350000035</v>
      </c>
      <c r="H217" s="46">
        <f t="shared" ref="H217:H230" si="19">(F217-$J$12)*C$3</f>
        <v>765.40512999999953</v>
      </c>
      <c r="I217" s="46">
        <f>AVERAGE(G217:G228)-$J$6</f>
        <v>1548.5765503333405</v>
      </c>
      <c r="J217" s="46">
        <f>AVERAGE(H217:H228)-$K$6</f>
        <v>519.11237099999789</v>
      </c>
      <c r="K217" s="11">
        <f>I217/($E$8*A217^2)</f>
        <v>0.79659287568587478</v>
      </c>
      <c r="L217" s="11">
        <f>J217/($E$8*A217^2)</f>
        <v>0.26703311265431989</v>
      </c>
    </row>
    <row r="218" spans="1:12" x14ac:dyDescent="0.2">
      <c r="C218" s="9">
        <v>0.55000000000000004</v>
      </c>
      <c r="D218">
        <v>55.68</v>
      </c>
      <c r="E218">
        <v>635.20000000000005</v>
      </c>
      <c r="F218">
        <v>443.1</v>
      </c>
      <c r="G218" s="46">
        <f t="shared" si="18"/>
        <v>1609.0178950000027</v>
      </c>
      <c r="H218" s="46">
        <f t="shared" si="19"/>
        <v>766.3857899999997</v>
      </c>
    </row>
    <row r="219" spans="1:12" x14ac:dyDescent="0.2">
      <c r="C219" s="9">
        <v>0.55000000000000004</v>
      </c>
      <c r="D219">
        <v>57.16</v>
      </c>
      <c r="E219">
        <v>640.20000000000005</v>
      </c>
      <c r="F219">
        <v>442.5</v>
      </c>
      <c r="G219" s="46">
        <f t="shared" si="18"/>
        <v>1565.8688550000029</v>
      </c>
      <c r="H219" s="46">
        <f t="shared" si="19"/>
        <v>760.50182999999947</v>
      </c>
    </row>
    <row r="220" spans="1:12" x14ac:dyDescent="0.2">
      <c r="C220" s="9">
        <v>0.55000000000000004</v>
      </c>
      <c r="D220">
        <v>57.46</v>
      </c>
      <c r="E220">
        <v>637.6</v>
      </c>
      <c r="F220">
        <v>442.5</v>
      </c>
      <c r="G220" s="46">
        <f t="shared" si="18"/>
        <v>1591.366015000003</v>
      </c>
      <c r="H220" s="46">
        <f t="shared" si="19"/>
        <v>760.50182999999947</v>
      </c>
    </row>
    <row r="221" spans="1:12" x14ac:dyDescent="0.2">
      <c r="C221" s="9">
        <v>0.55000000000000004</v>
      </c>
      <c r="D221">
        <v>57.72</v>
      </c>
      <c r="E221">
        <v>638.9</v>
      </c>
      <c r="F221">
        <v>442.5</v>
      </c>
      <c r="G221" s="46">
        <f t="shared" si="18"/>
        <v>1578.6174350000035</v>
      </c>
      <c r="H221" s="46">
        <f t="shared" si="19"/>
        <v>760.50182999999947</v>
      </c>
    </row>
    <row r="222" spans="1:12" x14ac:dyDescent="0.2">
      <c r="C222" s="9">
        <v>0.55000000000000004</v>
      </c>
      <c r="D222">
        <v>58.4</v>
      </c>
      <c r="E222">
        <v>638.9</v>
      </c>
      <c r="F222">
        <v>442.7</v>
      </c>
      <c r="G222" s="46">
        <f t="shared" si="18"/>
        <v>1576.6561150000036</v>
      </c>
      <c r="H222" s="46">
        <f t="shared" si="19"/>
        <v>762.46314999999936</v>
      </c>
    </row>
    <row r="223" spans="1:12" x14ac:dyDescent="0.2">
      <c r="C223" s="9">
        <v>0.55000000000000004</v>
      </c>
      <c r="D223">
        <v>58.36</v>
      </c>
      <c r="E223">
        <v>636.9</v>
      </c>
      <c r="F223">
        <v>443.5</v>
      </c>
      <c r="G223" s="46">
        <f t="shared" si="18"/>
        <v>1588.4240350000034</v>
      </c>
      <c r="H223" s="46">
        <f t="shared" si="19"/>
        <v>770.30842999999948</v>
      </c>
    </row>
    <row r="224" spans="1:12" x14ac:dyDescent="0.2">
      <c r="C224" s="9">
        <v>0.55000000000000004</v>
      </c>
      <c r="D224">
        <v>58.95</v>
      </c>
      <c r="E224">
        <v>636.29999999999995</v>
      </c>
      <c r="F224">
        <v>443.9</v>
      </c>
      <c r="G224" s="46">
        <f t="shared" si="18"/>
        <v>1590.385355000004</v>
      </c>
      <c r="H224" s="46">
        <f t="shared" si="19"/>
        <v>774.23106999999925</v>
      </c>
    </row>
    <row r="225" spans="1:12" x14ac:dyDescent="0.2">
      <c r="C225" s="9">
        <v>0.55000000000000004</v>
      </c>
      <c r="D225">
        <v>59.26</v>
      </c>
      <c r="E225">
        <v>637.4</v>
      </c>
      <c r="F225">
        <v>442.5</v>
      </c>
      <c r="G225" s="46">
        <f t="shared" si="18"/>
        <v>1593.3273350000036</v>
      </c>
      <c r="H225" s="46">
        <f t="shared" si="19"/>
        <v>760.50182999999947</v>
      </c>
    </row>
    <row r="226" spans="1:12" x14ac:dyDescent="0.2">
      <c r="C226" s="9">
        <v>0.55000000000000004</v>
      </c>
      <c r="D226">
        <v>59.86</v>
      </c>
      <c r="E226">
        <v>638</v>
      </c>
      <c r="F226">
        <v>442.7</v>
      </c>
      <c r="G226" s="46">
        <f t="shared" si="18"/>
        <v>1585.4820550000034</v>
      </c>
      <c r="H226" s="46">
        <f t="shared" si="19"/>
        <v>762.46314999999936</v>
      </c>
    </row>
    <row r="227" spans="1:12" x14ac:dyDescent="0.2">
      <c r="C227" s="9">
        <v>0.55069444444444449</v>
      </c>
      <c r="D227">
        <v>0.45</v>
      </c>
      <c r="E227">
        <v>636.9</v>
      </c>
      <c r="F227">
        <v>443.2</v>
      </c>
      <c r="G227" s="46">
        <f t="shared" si="18"/>
        <v>1591.3660150000037</v>
      </c>
      <c r="H227" s="46">
        <f t="shared" si="19"/>
        <v>767.36644999999942</v>
      </c>
    </row>
    <row r="228" spans="1:12" x14ac:dyDescent="0.2">
      <c r="C228" s="9">
        <v>0.55069444444444449</v>
      </c>
      <c r="D228">
        <v>0.74</v>
      </c>
      <c r="E228">
        <v>637.6</v>
      </c>
      <c r="F228">
        <v>442.7</v>
      </c>
      <c r="G228" s="46">
        <f t="shared" si="18"/>
        <v>1589.4046950000031</v>
      </c>
      <c r="H228" s="46">
        <f t="shared" si="19"/>
        <v>762.46314999999936</v>
      </c>
    </row>
    <row r="229" spans="1:12" x14ac:dyDescent="0.2">
      <c r="C229" s="9">
        <v>0.55069444444444449</v>
      </c>
      <c r="D229">
        <v>1.33</v>
      </c>
      <c r="E229">
        <v>640.20000000000005</v>
      </c>
      <c r="F229">
        <v>443</v>
      </c>
      <c r="G229" s="46">
        <f t="shared" si="18"/>
        <v>1560.9655550000027</v>
      </c>
      <c r="H229" s="46">
        <f t="shared" si="19"/>
        <v>765.40512999999953</v>
      </c>
    </row>
    <row r="230" spans="1:12" x14ac:dyDescent="0.2">
      <c r="C230" s="9">
        <v>0.55069444444444449</v>
      </c>
      <c r="D230">
        <v>1.93</v>
      </c>
      <c r="E230">
        <v>638.6</v>
      </c>
      <c r="F230">
        <v>443.5</v>
      </c>
      <c r="G230" s="46">
        <f t="shared" si="18"/>
        <v>1571.752815000003</v>
      </c>
      <c r="H230" s="46">
        <f t="shared" si="19"/>
        <v>770.30842999999948</v>
      </c>
    </row>
    <row r="232" spans="1:12" s="8" customFormat="1" x14ac:dyDescent="0.2">
      <c r="A232" s="7" t="s">
        <v>9</v>
      </c>
      <c r="B232" s="7" t="s">
        <v>12</v>
      </c>
      <c r="C232" s="3" t="s">
        <v>3</v>
      </c>
      <c r="D232" s="25" t="s">
        <v>4</v>
      </c>
      <c r="E232" s="3" t="s">
        <v>2</v>
      </c>
      <c r="F232" s="3" t="s">
        <v>0</v>
      </c>
      <c r="G232" s="12" t="s">
        <v>21</v>
      </c>
      <c r="H232" s="12" t="s">
        <v>22</v>
      </c>
      <c r="I232" s="14" t="s">
        <v>24</v>
      </c>
      <c r="J232" s="14" t="s">
        <v>25</v>
      </c>
      <c r="K232" s="22" t="s">
        <v>26</v>
      </c>
      <c r="L232" s="22" t="s">
        <v>27</v>
      </c>
    </row>
    <row r="233" spans="1:12" s="5" customFormat="1" x14ac:dyDescent="0.2">
      <c r="A233" s="6" t="s">
        <v>10</v>
      </c>
      <c r="B233" s="6" t="s">
        <v>11</v>
      </c>
      <c r="C233" s="4" t="s">
        <v>5</v>
      </c>
      <c r="D233" s="26" t="s">
        <v>6</v>
      </c>
      <c r="E233" s="4" t="s">
        <v>7</v>
      </c>
      <c r="F233" s="4" t="s">
        <v>8</v>
      </c>
      <c r="G233" s="13" t="s">
        <v>23</v>
      </c>
      <c r="H233" s="13" t="s">
        <v>23</v>
      </c>
      <c r="I233" s="15" t="s">
        <v>23</v>
      </c>
      <c r="J233" s="15" t="s">
        <v>23</v>
      </c>
      <c r="K233" s="23" t="s">
        <v>28</v>
      </c>
      <c r="L233" s="23" t="s">
        <v>28</v>
      </c>
    </row>
    <row r="234" spans="1:12" x14ac:dyDescent="0.2">
      <c r="A234">
        <v>12</v>
      </c>
      <c r="B234">
        <v>20</v>
      </c>
      <c r="C234" s="9">
        <v>0.55138888888888882</v>
      </c>
      <c r="D234">
        <v>6.67</v>
      </c>
      <c r="E234">
        <v>629.29999999999995</v>
      </c>
      <c r="F234">
        <v>449</v>
      </c>
      <c r="G234" s="46">
        <f t="shared" ref="G234:G248" si="20">(-(E234-$J$11)-(F234-$J$12))*$C$3</f>
        <v>1609.0178950000038</v>
      </c>
      <c r="H234" s="46">
        <f t="shared" ref="H234:H248" si="21">(F234-$J$12)*C$3</f>
        <v>824.24472999999955</v>
      </c>
      <c r="I234" s="46">
        <f>AVERAGE(G234:G245)-$J$6</f>
        <v>1564.6757186666734</v>
      </c>
      <c r="J234" s="46">
        <f>AVERAGE(H234:H245)-$K$6</f>
        <v>568.88086599999792</v>
      </c>
      <c r="K234" s="11">
        <f>I234/($E$8*A234^2)</f>
        <v>0.80487434087791843</v>
      </c>
      <c r="L234" s="11">
        <f>J234/($E$8*A234^2)</f>
        <v>0.29263419032921706</v>
      </c>
    </row>
    <row r="235" spans="1:12" x14ac:dyDescent="0.2">
      <c r="C235" s="9">
        <v>0.55138888888888882</v>
      </c>
      <c r="D235">
        <v>7.24</v>
      </c>
      <c r="E235">
        <v>631.9</v>
      </c>
      <c r="F235">
        <v>448.2</v>
      </c>
      <c r="G235" s="46">
        <f t="shared" si="20"/>
        <v>1591.3660150000037</v>
      </c>
      <c r="H235" s="46">
        <f t="shared" si="21"/>
        <v>816.39944999999943</v>
      </c>
    </row>
    <row r="236" spans="1:12" x14ac:dyDescent="0.2">
      <c r="C236" s="9">
        <v>0.55138888888888882</v>
      </c>
      <c r="D236">
        <v>7.51</v>
      </c>
      <c r="E236">
        <v>632.20000000000005</v>
      </c>
      <c r="F236">
        <v>448</v>
      </c>
      <c r="G236" s="46">
        <f t="shared" si="20"/>
        <v>1590.3853550000028</v>
      </c>
      <c r="H236" s="46">
        <f t="shared" si="21"/>
        <v>814.43812999999955</v>
      </c>
    </row>
    <row r="237" spans="1:12" x14ac:dyDescent="0.2">
      <c r="C237" s="9">
        <v>0.55138888888888882</v>
      </c>
      <c r="D237">
        <v>8.1199999999999992</v>
      </c>
      <c r="E237">
        <v>629.29999999999995</v>
      </c>
      <c r="F237">
        <v>447.9</v>
      </c>
      <c r="G237" s="46">
        <f t="shared" si="20"/>
        <v>1619.8051550000039</v>
      </c>
      <c r="H237" s="46">
        <f t="shared" si="21"/>
        <v>813.45746999999926</v>
      </c>
    </row>
    <row r="238" spans="1:12" x14ac:dyDescent="0.2">
      <c r="C238" s="9">
        <v>0.55138888888888882</v>
      </c>
      <c r="D238">
        <v>9.61</v>
      </c>
      <c r="E238">
        <v>630.9</v>
      </c>
      <c r="F238">
        <v>447.8</v>
      </c>
      <c r="G238" s="46">
        <f t="shared" si="20"/>
        <v>1605.0952550000034</v>
      </c>
      <c r="H238" s="46">
        <f t="shared" si="21"/>
        <v>812.47680999999966</v>
      </c>
    </row>
    <row r="239" spans="1:12" x14ac:dyDescent="0.2">
      <c r="C239" s="9">
        <v>0.55138888888888882</v>
      </c>
      <c r="D239">
        <v>9.8699999999999992</v>
      </c>
      <c r="E239">
        <v>631.70000000000005</v>
      </c>
      <c r="F239">
        <v>448.3</v>
      </c>
      <c r="G239" s="46">
        <f t="shared" si="20"/>
        <v>1592.3466750000027</v>
      </c>
      <c r="H239" s="46">
        <f t="shared" si="21"/>
        <v>817.3801099999996</v>
      </c>
    </row>
    <row r="240" spans="1:12" x14ac:dyDescent="0.2">
      <c r="C240" s="9">
        <v>0.55138888888888882</v>
      </c>
      <c r="D240">
        <v>10.199999999999999</v>
      </c>
      <c r="E240">
        <v>631.6</v>
      </c>
      <c r="F240">
        <v>447.9</v>
      </c>
      <c r="G240" s="46">
        <f t="shared" si="20"/>
        <v>1597.2499750000034</v>
      </c>
      <c r="H240" s="46">
        <f t="shared" si="21"/>
        <v>813.45746999999926</v>
      </c>
    </row>
    <row r="241" spans="1:12" x14ac:dyDescent="0.2">
      <c r="C241" s="9">
        <v>0.55138888888888882</v>
      </c>
      <c r="D241">
        <v>10.51</v>
      </c>
      <c r="E241">
        <v>630.29999999999995</v>
      </c>
      <c r="F241">
        <v>447.9</v>
      </c>
      <c r="G241" s="46">
        <f t="shared" si="20"/>
        <v>1609.998555000004</v>
      </c>
      <c r="H241" s="46">
        <f t="shared" si="21"/>
        <v>813.45746999999926</v>
      </c>
    </row>
    <row r="242" spans="1:12" x14ac:dyDescent="0.2">
      <c r="C242" s="9">
        <v>0.55138888888888882</v>
      </c>
      <c r="D242">
        <v>10.79</v>
      </c>
      <c r="E242">
        <v>629.6</v>
      </c>
      <c r="F242">
        <v>448.3</v>
      </c>
      <c r="G242" s="46">
        <f t="shared" si="20"/>
        <v>1612.9405350000029</v>
      </c>
      <c r="H242" s="46">
        <f t="shared" si="21"/>
        <v>817.3801099999996</v>
      </c>
    </row>
    <row r="243" spans="1:12" x14ac:dyDescent="0.2">
      <c r="C243" s="9">
        <v>0.55138888888888882</v>
      </c>
      <c r="D243">
        <v>11.1</v>
      </c>
      <c r="E243">
        <v>630.6</v>
      </c>
      <c r="F243">
        <v>447.7</v>
      </c>
      <c r="G243" s="46">
        <f t="shared" si="20"/>
        <v>1609.0178950000031</v>
      </c>
      <c r="H243" s="46">
        <f t="shared" si="21"/>
        <v>811.49614999999937</v>
      </c>
    </row>
    <row r="244" spans="1:12" x14ac:dyDescent="0.2">
      <c r="C244" s="9">
        <v>0.55138888888888882</v>
      </c>
      <c r="D244">
        <v>11.69</v>
      </c>
      <c r="E244">
        <v>632.4</v>
      </c>
      <c r="F244">
        <v>447.5</v>
      </c>
      <c r="G244" s="46">
        <f t="shared" si="20"/>
        <v>1593.3273350000036</v>
      </c>
      <c r="H244" s="46">
        <f t="shared" si="21"/>
        <v>809.53482999999949</v>
      </c>
    </row>
    <row r="245" spans="1:12" x14ac:dyDescent="0.2">
      <c r="C245" s="9">
        <v>0.55138888888888882</v>
      </c>
      <c r="D245">
        <v>12.3</v>
      </c>
      <c r="E245">
        <v>633.9</v>
      </c>
      <c r="F245">
        <v>447.2</v>
      </c>
      <c r="G245" s="46">
        <f t="shared" si="20"/>
        <v>1581.5594150000036</v>
      </c>
      <c r="H245" s="46">
        <f t="shared" si="21"/>
        <v>806.59284999999943</v>
      </c>
    </row>
    <row r="246" spans="1:12" x14ac:dyDescent="0.2">
      <c r="C246" s="9">
        <v>0.55138888888888882</v>
      </c>
      <c r="D246">
        <v>12.89</v>
      </c>
      <c r="E246">
        <v>631.9</v>
      </c>
      <c r="F246">
        <v>447.8</v>
      </c>
      <c r="G246" s="46">
        <f t="shared" si="20"/>
        <v>1595.2886550000035</v>
      </c>
      <c r="H246" s="46">
        <f t="shared" si="21"/>
        <v>812.47680999999966</v>
      </c>
    </row>
    <row r="247" spans="1:12" x14ac:dyDescent="0.2">
      <c r="C247" s="9">
        <v>0.55138888888888882</v>
      </c>
      <c r="D247">
        <v>13.2</v>
      </c>
      <c r="E247">
        <v>631.20000000000005</v>
      </c>
      <c r="F247">
        <v>448.1</v>
      </c>
      <c r="G247" s="46">
        <f t="shared" si="20"/>
        <v>1599.2112950000026</v>
      </c>
      <c r="H247" s="46">
        <f t="shared" si="21"/>
        <v>815.41878999999972</v>
      </c>
    </row>
    <row r="248" spans="1:12" x14ac:dyDescent="0.2">
      <c r="C248" s="9">
        <v>0.55138888888888882</v>
      </c>
      <c r="D248">
        <v>13.79</v>
      </c>
      <c r="E248">
        <v>633.9</v>
      </c>
      <c r="F248">
        <v>447.5</v>
      </c>
      <c r="G248" s="46">
        <f t="shared" si="20"/>
        <v>1578.6174350000035</v>
      </c>
      <c r="H248" s="46">
        <f t="shared" si="21"/>
        <v>809.53482999999949</v>
      </c>
    </row>
    <row r="250" spans="1:12" s="8" customFormat="1" x14ac:dyDescent="0.2">
      <c r="A250" s="7" t="s">
        <v>9</v>
      </c>
      <c r="B250" s="7" t="s">
        <v>12</v>
      </c>
      <c r="C250" s="3" t="s">
        <v>3</v>
      </c>
      <c r="D250" s="25" t="s">
        <v>4</v>
      </c>
      <c r="E250" s="3" t="s">
        <v>2</v>
      </c>
      <c r="F250" s="3" t="s">
        <v>0</v>
      </c>
      <c r="G250" s="12" t="s">
        <v>21</v>
      </c>
      <c r="H250" s="12" t="s">
        <v>22</v>
      </c>
      <c r="I250" s="14" t="s">
        <v>24</v>
      </c>
      <c r="J250" s="14" t="s">
        <v>25</v>
      </c>
      <c r="K250" s="22" t="s">
        <v>26</v>
      </c>
      <c r="L250" s="22" t="s">
        <v>27</v>
      </c>
    </row>
    <row r="251" spans="1:12" s="5" customFormat="1" x14ac:dyDescent="0.2">
      <c r="A251" s="6" t="s">
        <v>10</v>
      </c>
      <c r="B251" s="6" t="s">
        <v>11</v>
      </c>
      <c r="C251" s="4" t="s">
        <v>5</v>
      </c>
      <c r="D251" s="26" t="s">
        <v>6</v>
      </c>
      <c r="E251" s="4" t="s">
        <v>7</v>
      </c>
      <c r="F251" s="4" t="s">
        <v>8</v>
      </c>
      <c r="G251" s="13" t="s">
        <v>23</v>
      </c>
      <c r="H251" s="13" t="s">
        <v>23</v>
      </c>
      <c r="I251" s="15" t="s">
        <v>23</v>
      </c>
      <c r="J251" s="15" t="s">
        <v>23</v>
      </c>
      <c r="K251" s="23" t="s">
        <v>28</v>
      </c>
      <c r="L251" s="23" t="s">
        <v>28</v>
      </c>
    </row>
    <row r="252" spans="1:12" x14ac:dyDescent="0.2">
      <c r="A252">
        <v>12</v>
      </c>
      <c r="B252">
        <v>22</v>
      </c>
      <c r="C252" s="9">
        <v>0.55208333333333337</v>
      </c>
      <c r="D252">
        <v>10.17</v>
      </c>
      <c r="E252">
        <v>623.1</v>
      </c>
      <c r="F252">
        <v>455.6</v>
      </c>
      <c r="G252" s="46">
        <f t="shared" ref="G252:G265" si="22">(-(E252-$J$11)-(F252-$J$12))*$C$3</f>
        <v>1605.0952550000029</v>
      </c>
      <c r="H252" s="46">
        <f t="shared" ref="H252:H265" si="23">(F252-$J$12)*C$3</f>
        <v>888.96828999999968</v>
      </c>
      <c r="I252" s="46">
        <f>AVERAGE(G252:G263)-$J$6</f>
        <v>1570.7231220000065</v>
      </c>
      <c r="J252" s="46">
        <f>AVERAGE(H252:H263)-$K$6</f>
        <v>637.7722309999981</v>
      </c>
      <c r="K252" s="11">
        <f>I252/($E$8*A252^2)</f>
        <v>0.80798514506173169</v>
      </c>
      <c r="L252" s="11">
        <f>J252/($E$8*A252^2)</f>
        <v>0.32807213528806489</v>
      </c>
    </row>
    <row r="253" spans="1:12" x14ac:dyDescent="0.2">
      <c r="C253" s="9">
        <v>0.55208333333333337</v>
      </c>
      <c r="D253">
        <v>10.46</v>
      </c>
      <c r="E253">
        <v>624.6</v>
      </c>
      <c r="F253">
        <v>455.5</v>
      </c>
      <c r="G253" s="46">
        <f t="shared" si="22"/>
        <v>1591.366015000003</v>
      </c>
      <c r="H253" s="46">
        <f t="shared" si="23"/>
        <v>887.98762999999951</v>
      </c>
    </row>
    <row r="254" spans="1:12" x14ac:dyDescent="0.2">
      <c r="C254" s="9">
        <v>0.55208333333333337</v>
      </c>
      <c r="D254">
        <v>10.76</v>
      </c>
      <c r="E254">
        <v>624.70000000000005</v>
      </c>
      <c r="F254">
        <v>455.1</v>
      </c>
      <c r="G254" s="46">
        <f t="shared" si="22"/>
        <v>1594.3079950000026</v>
      </c>
      <c r="H254" s="46">
        <f t="shared" si="23"/>
        <v>884.06498999999974</v>
      </c>
    </row>
    <row r="255" spans="1:12" x14ac:dyDescent="0.2">
      <c r="C255" s="9">
        <v>0.55208333333333337</v>
      </c>
      <c r="D255">
        <v>11.37</v>
      </c>
      <c r="E255">
        <v>622.9</v>
      </c>
      <c r="F255">
        <v>455.1</v>
      </c>
      <c r="G255" s="46">
        <f t="shared" si="22"/>
        <v>1611.9598750000032</v>
      </c>
      <c r="H255" s="46">
        <f t="shared" si="23"/>
        <v>884.06498999999974</v>
      </c>
    </row>
    <row r="256" spans="1:12" x14ac:dyDescent="0.2">
      <c r="C256" s="9">
        <v>0.55208333333333337</v>
      </c>
      <c r="D256">
        <v>11.65</v>
      </c>
      <c r="E256">
        <v>623.70000000000005</v>
      </c>
      <c r="F256">
        <v>454.3</v>
      </c>
      <c r="G256" s="46">
        <f t="shared" si="22"/>
        <v>1611.9598750000027</v>
      </c>
      <c r="H256" s="46">
        <f t="shared" si="23"/>
        <v>876.21970999999962</v>
      </c>
    </row>
    <row r="257" spans="1:12" x14ac:dyDescent="0.2">
      <c r="C257" s="9">
        <v>0.55208333333333337</v>
      </c>
      <c r="D257">
        <v>12.24</v>
      </c>
      <c r="E257">
        <v>625.6</v>
      </c>
      <c r="F257">
        <v>454.6</v>
      </c>
      <c r="G257" s="46">
        <f t="shared" si="22"/>
        <v>1590.3853550000028</v>
      </c>
      <c r="H257" s="46">
        <f t="shared" si="23"/>
        <v>879.16168999999968</v>
      </c>
    </row>
    <row r="258" spans="1:12" x14ac:dyDescent="0.2">
      <c r="C258" s="9">
        <v>0.55208333333333337</v>
      </c>
      <c r="D258">
        <v>12.85</v>
      </c>
      <c r="E258">
        <v>626.20000000000005</v>
      </c>
      <c r="F258">
        <v>454.1</v>
      </c>
      <c r="G258" s="46">
        <f t="shared" si="22"/>
        <v>1589.4046950000027</v>
      </c>
      <c r="H258" s="46">
        <f t="shared" si="23"/>
        <v>874.25838999999974</v>
      </c>
    </row>
    <row r="259" spans="1:12" x14ac:dyDescent="0.2">
      <c r="C259" s="9">
        <v>0.55208333333333337</v>
      </c>
      <c r="D259">
        <v>13.15</v>
      </c>
      <c r="E259">
        <v>622</v>
      </c>
      <c r="F259">
        <v>455.1</v>
      </c>
      <c r="G259" s="46">
        <f t="shared" si="22"/>
        <v>1620.7858150000031</v>
      </c>
      <c r="H259" s="46">
        <f t="shared" si="23"/>
        <v>884.06498999999974</v>
      </c>
    </row>
    <row r="260" spans="1:12" x14ac:dyDescent="0.2">
      <c r="C260" s="9">
        <v>0.55208333333333337</v>
      </c>
      <c r="D260">
        <v>13.7</v>
      </c>
      <c r="E260">
        <v>624.79999999999995</v>
      </c>
      <c r="F260">
        <v>454.8</v>
      </c>
      <c r="G260" s="46">
        <f t="shared" si="22"/>
        <v>1596.2693150000036</v>
      </c>
      <c r="H260" s="46">
        <f t="shared" si="23"/>
        <v>881.12300999999957</v>
      </c>
    </row>
    <row r="261" spans="1:12" x14ac:dyDescent="0.2">
      <c r="C261" s="9">
        <v>0.55208333333333337</v>
      </c>
      <c r="D261">
        <v>14.33</v>
      </c>
      <c r="E261">
        <v>622.29999999999995</v>
      </c>
      <c r="F261">
        <v>455.4</v>
      </c>
      <c r="G261" s="46">
        <f t="shared" si="22"/>
        <v>1614.9018550000039</v>
      </c>
      <c r="H261" s="46">
        <f t="shared" si="23"/>
        <v>887.00696999999934</v>
      </c>
    </row>
    <row r="262" spans="1:12" x14ac:dyDescent="0.2">
      <c r="C262" s="9">
        <v>0.55208333333333337</v>
      </c>
      <c r="D262">
        <v>15.95</v>
      </c>
      <c r="E262">
        <v>619.9</v>
      </c>
      <c r="F262">
        <v>455.4</v>
      </c>
      <c r="G262" s="46">
        <f t="shared" si="22"/>
        <v>1638.4376950000037</v>
      </c>
      <c r="H262" s="46">
        <f t="shared" si="23"/>
        <v>887.00696999999934</v>
      </c>
    </row>
    <row r="263" spans="1:12" x14ac:dyDescent="0.2">
      <c r="C263" s="9">
        <v>0.55208333333333337</v>
      </c>
      <c r="D263">
        <v>16.12</v>
      </c>
      <c r="E263">
        <v>622.20000000000005</v>
      </c>
      <c r="F263">
        <v>455</v>
      </c>
      <c r="G263" s="46">
        <f t="shared" si="22"/>
        <v>1619.8051550000027</v>
      </c>
      <c r="H263" s="46">
        <f t="shared" si="23"/>
        <v>883.08432999999957</v>
      </c>
    </row>
    <row r="264" spans="1:12" x14ac:dyDescent="0.2">
      <c r="C264" s="9">
        <v>0.55208333333333337</v>
      </c>
      <c r="D264">
        <v>16.420000000000002</v>
      </c>
      <c r="E264">
        <v>623.4</v>
      </c>
      <c r="F264">
        <v>455.2</v>
      </c>
      <c r="G264" s="46">
        <f t="shared" si="22"/>
        <v>1606.0759150000035</v>
      </c>
      <c r="H264" s="46">
        <f t="shared" si="23"/>
        <v>885.04564999999945</v>
      </c>
    </row>
    <row r="265" spans="1:12" x14ac:dyDescent="0.2">
      <c r="C265" s="9">
        <v>0.55208333333333337</v>
      </c>
      <c r="D265">
        <v>16.73</v>
      </c>
      <c r="E265">
        <v>623.79999999999995</v>
      </c>
      <c r="F265">
        <v>455.1</v>
      </c>
      <c r="G265" s="46">
        <f t="shared" si="22"/>
        <v>1603.1339350000035</v>
      </c>
      <c r="H265" s="46">
        <f t="shared" si="23"/>
        <v>884.06498999999974</v>
      </c>
    </row>
    <row r="267" spans="1:12" s="8" customFormat="1" x14ac:dyDescent="0.2">
      <c r="A267" s="7" t="s">
        <v>9</v>
      </c>
      <c r="B267" s="7" t="s">
        <v>12</v>
      </c>
      <c r="C267" s="3" t="s">
        <v>3</v>
      </c>
      <c r="D267" s="25" t="s">
        <v>4</v>
      </c>
      <c r="E267" s="3" t="s">
        <v>2</v>
      </c>
      <c r="F267" s="3" t="s">
        <v>0</v>
      </c>
      <c r="G267" s="12" t="s">
        <v>21</v>
      </c>
      <c r="H267" s="12" t="s">
        <v>22</v>
      </c>
      <c r="I267" s="14" t="s">
        <v>24</v>
      </c>
      <c r="J267" s="14" t="s">
        <v>25</v>
      </c>
      <c r="K267" s="22" t="s">
        <v>26</v>
      </c>
      <c r="L267" s="22" t="s">
        <v>27</v>
      </c>
    </row>
    <row r="268" spans="1:12" s="5" customFormat="1" x14ac:dyDescent="0.2">
      <c r="A268" s="6" t="s">
        <v>10</v>
      </c>
      <c r="B268" s="6" t="s">
        <v>11</v>
      </c>
      <c r="C268" s="4" t="s">
        <v>5</v>
      </c>
      <c r="D268" s="26" t="s">
        <v>6</v>
      </c>
      <c r="E268" s="4" t="s">
        <v>7</v>
      </c>
      <c r="F268" s="4" t="s">
        <v>8</v>
      </c>
      <c r="G268" s="13" t="s">
        <v>23</v>
      </c>
      <c r="H268" s="13" t="s">
        <v>23</v>
      </c>
      <c r="I268" s="15" t="s">
        <v>23</v>
      </c>
      <c r="J268" s="15" t="s">
        <v>23</v>
      </c>
      <c r="K268" s="23" t="s">
        <v>28</v>
      </c>
      <c r="L268" s="23" t="s">
        <v>28</v>
      </c>
    </row>
    <row r="269" spans="1:12" x14ac:dyDescent="0.2">
      <c r="A269">
        <v>12</v>
      </c>
      <c r="B269">
        <v>24</v>
      </c>
      <c r="C269" s="9">
        <v>0.55277777777777781</v>
      </c>
      <c r="D269">
        <v>14.52</v>
      </c>
      <c r="E269">
        <v>616.9</v>
      </c>
      <c r="F269">
        <v>461</v>
      </c>
      <c r="G269" s="46">
        <f t="shared" ref="G269:G283" si="24">(-(E269-$J$11)-(F269-$J$12))*$C$3</f>
        <v>1612.9405350000036</v>
      </c>
      <c r="H269" s="46">
        <f t="shared" ref="H269:H283" si="25">(F269-$J$12)*C$3</f>
        <v>941.92392999999947</v>
      </c>
      <c r="I269" s="46">
        <f>AVERAGE(G269:G280)-$J$6</f>
        <v>1550.9464786666733</v>
      </c>
      <c r="J269" s="46">
        <f>AVERAGE(H269:H280)-$K$6</f>
        <v>694.16018099999792</v>
      </c>
      <c r="K269" s="11">
        <f>I269/($E$8*A269^2)</f>
        <v>0.79781197462277431</v>
      </c>
      <c r="L269" s="11">
        <f>J269/($E$8*A269^2)</f>
        <v>0.35707828240740636</v>
      </c>
    </row>
    <row r="270" spans="1:12" x14ac:dyDescent="0.2">
      <c r="C270" s="9">
        <v>0.55277777777777781</v>
      </c>
      <c r="D270">
        <v>14.85</v>
      </c>
      <c r="E270">
        <v>619.9</v>
      </c>
      <c r="F270">
        <v>461.7</v>
      </c>
      <c r="G270" s="46">
        <f t="shared" si="24"/>
        <v>1576.6561150000036</v>
      </c>
      <c r="H270" s="46">
        <f t="shared" si="25"/>
        <v>948.78854999999942</v>
      </c>
    </row>
    <row r="271" spans="1:12" x14ac:dyDescent="0.2">
      <c r="C271" s="9">
        <v>0.55277777777777781</v>
      </c>
      <c r="D271">
        <v>16.34</v>
      </c>
      <c r="E271">
        <v>618.1</v>
      </c>
      <c r="F271">
        <v>460.5</v>
      </c>
      <c r="G271" s="46">
        <f t="shared" si="24"/>
        <v>1606.0759150000031</v>
      </c>
      <c r="H271" s="46">
        <f t="shared" si="25"/>
        <v>937.02062999999953</v>
      </c>
    </row>
    <row r="272" spans="1:12" x14ac:dyDescent="0.2">
      <c r="C272" s="9">
        <v>0.55277777777777781</v>
      </c>
      <c r="D272">
        <v>16.64</v>
      </c>
      <c r="E272">
        <v>620.4</v>
      </c>
      <c r="F272">
        <v>460.5</v>
      </c>
      <c r="G272" s="46">
        <f t="shared" si="24"/>
        <v>1583.5207350000035</v>
      </c>
      <c r="H272" s="46">
        <f t="shared" si="25"/>
        <v>937.02062999999953</v>
      </c>
    </row>
    <row r="273" spans="1:12" x14ac:dyDescent="0.2">
      <c r="C273" s="9">
        <v>0.55277777777777781</v>
      </c>
      <c r="D273">
        <v>16.95</v>
      </c>
      <c r="E273">
        <v>623.20000000000005</v>
      </c>
      <c r="F273">
        <v>460.6</v>
      </c>
      <c r="G273" s="46">
        <f t="shared" si="24"/>
        <v>1555.0815950000026</v>
      </c>
      <c r="H273" s="46">
        <f t="shared" si="25"/>
        <v>938.0012899999997</v>
      </c>
    </row>
    <row r="274" spans="1:12" x14ac:dyDescent="0.2">
      <c r="C274" s="9">
        <v>0.55277777777777781</v>
      </c>
      <c r="D274">
        <v>17.54</v>
      </c>
      <c r="E274">
        <v>620.9</v>
      </c>
      <c r="F274">
        <v>460.6</v>
      </c>
      <c r="G274" s="46">
        <f t="shared" si="24"/>
        <v>1577.6367750000034</v>
      </c>
      <c r="H274" s="46">
        <f t="shared" si="25"/>
        <v>938.0012899999997</v>
      </c>
    </row>
    <row r="275" spans="1:12" x14ac:dyDescent="0.2">
      <c r="C275" s="9">
        <v>0.55277777777777781</v>
      </c>
      <c r="D275">
        <v>17.8</v>
      </c>
      <c r="E275">
        <v>621.1</v>
      </c>
      <c r="F275">
        <v>461.1</v>
      </c>
      <c r="G275" s="46">
        <f t="shared" si="24"/>
        <v>1570.7721550000028</v>
      </c>
      <c r="H275" s="46">
        <f t="shared" si="25"/>
        <v>942.90458999999976</v>
      </c>
    </row>
    <row r="276" spans="1:12" x14ac:dyDescent="0.2">
      <c r="C276" s="9">
        <v>0.55277777777777781</v>
      </c>
      <c r="D276">
        <v>18.46</v>
      </c>
      <c r="E276">
        <v>622.5</v>
      </c>
      <c r="F276">
        <v>459.3</v>
      </c>
      <c r="G276" s="46">
        <f t="shared" si="24"/>
        <v>1574.6947950000031</v>
      </c>
      <c r="H276" s="46">
        <f t="shared" si="25"/>
        <v>925.25270999999964</v>
      </c>
    </row>
    <row r="277" spans="1:12" x14ac:dyDescent="0.2">
      <c r="C277" s="9">
        <v>0.55277777777777781</v>
      </c>
      <c r="D277">
        <v>19.3</v>
      </c>
      <c r="E277">
        <v>617.29999999999995</v>
      </c>
      <c r="F277">
        <v>459.7</v>
      </c>
      <c r="G277" s="46">
        <f t="shared" si="24"/>
        <v>1621.7664750000038</v>
      </c>
      <c r="H277" s="46">
        <f t="shared" si="25"/>
        <v>929.17534999999941</v>
      </c>
    </row>
    <row r="278" spans="1:12" x14ac:dyDescent="0.2">
      <c r="C278" s="9">
        <v>0.55277777777777781</v>
      </c>
      <c r="D278">
        <v>19.329999999999998</v>
      </c>
      <c r="E278">
        <v>617.4</v>
      </c>
      <c r="F278">
        <v>461.6</v>
      </c>
      <c r="G278" s="46">
        <f t="shared" si="24"/>
        <v>1602.1532750000033</v>
      </c>
      <c r="H278" s="46">
        <f t="shared" si="25"/>
        <v>947.8078899999997</v>
      </c>
    </row>
    <row r="279" spans="1:12" x14ac:dyDescent="0.2">
      <c r="C279" s="9">
        <v>0.55277777777777781</v>
      </c>
      <c r="D279">
        <v>19.93</v>
      </c>
      <c r="E279">
        <v>619.5</v>
      </c>
      <c r="F279">
        <v>461.2</v>
      </c>
      <c r="G279" s="46">
        <f t="shared" si="24"/>
        <v>1585.4820550000034</v>
      </c>
      <c r="H279" s="46">
        <f t="shared" si="25"/>
        <v>943.88524999999936</v>
      </c>
    </row>
    <row r="280" spans="1:12" x14ac:dyDescent="0.2">
      <c r="C280" s="9">
        <v>0.55277777777777781</v>
      </c>
      <c r="D280">
        <v>20.51</v>
      </c>
      <c r="E280">
        <v>620</v>
      </c>
      <c r="F280">
        <v>461.2</v>
      </c>
      <c r="G280" s="46">
        <f t="shared" si="24"/>
        <v>1580.5787550000034</v>
      </c>
      <c r="H280" s="46">
        <f t="shared" si="25"/>
        <v>943.88524999999936</v>
      </c>
    </row>
    <row r="281" spans="1:12" x14ac:dyDescent="0.2">
      <c r="C281" s="9">
        <v>0.55277777777777781</v>
      </c>
      <c r="D281">
        <v>20.82</v>
      </c>
      <c r="E281">
        <v>622.1</v>
      </c>
      <c r="F281">
        <v>459.9</v>
      </c>
      <c r="G281" s="46">
        <f t="shared" si="24"/>
        <v>1572.7334750000032</v>
      </c>
      <c r="H281" s="46">
        <f t="shared" si="25"/>
        <v>931.1366699999993</v>
      </c>
    </row>
    <row r="282" spans="1:12" x14ac:dyDescent="0.2">
      <c r="C282" s="9">
        <v>0.55277777777777781</v>
      </c>
      <c r="D282">
        <v>22.38</v>
      </c>
      <c r="E282">
        <v>618.70000000000005</v>
      </c>
      <c r="F282">
        <v>461.5</v>
      </c>
      <c r="G282" s="46">
        <f t="shared" si="24"/>
        <v>1590.3853550000028</v>
      </c>
      <c r="H282" s="46">
        <f t="shared" si="25"/>
        <v>946.82722999999953</v>
      </c>
    </row>
    <row r="283" spans="1:12" x14ac:dyDescent="0.2">
      <c r="C283" s="9">
        <v>0.55277777777777781</v>
      </c>
      <c r="D283">
        <v>22.61</v>
      </c>
      <c r="E283">
        <v>618.6</v>
      </c>
      <c r="F283">
        <v>460.9</v>
      </c>
      <c r="G283" s="46">
        <f t="shared" si="24"/>
        <v>1597.2499750000034</v>
      </c>
      <c r="H283" s="46">
        <f t="shared" si="25"/>
        <v>940.9432699999993</v>
      </c>
    </row>
    <row r="285" spans="1:12" s="8" customFormat="1" x14ac:dyDescent="0.2">
      <c r="A285" s="7" t="s">
        <v>9</v>
      </c>
      <c r="B285" s="7" t="s">
        <v>12</v>
      </c>
      <c r="C285" s="3" t="s">
        <v>3</v>
      </c>
      <c r="D285" s="25" t="s">
        <v>4</v>
      </c>
      <c r="E285" s="3" t="s">
        <v>2</v>
      </c>
      <c r="F285" s="3" t="s">
        <v>0</v>
      </c>
      <c r="G285" s="12" t="s">
        <v>21</v>
      </c>
      <c r="H285" s="12" t="s">
        <v>22</v>
      </c>
      <c r="I285" s="14" t="s">
        <v>24</v>
      </c>
      <c r="J285" s="14" t="s">
        <v>25</v>
      </c>
      <c r="K285" s="22" t="s">
        <v>26</v>
      </c>
      <c r="L285" s="22" t="s">
        <v>27</v>
      </c>
    </row>
    <row r="286" spans="1:12" s="5" customFormat="1" x14ac:dyDescent="0.2">
      <c r="A286" s="6" t="s">
        <v>10</v>
      </c>
      <c r="B286" s="6" t="s">
        <v>11</v>
      </c>
      <c r="C286" s="4" t="s">
        <v>5</v>
      </c>
      <c r="D286" s="26" t="s">
        <v>6</v>
      </c>
      <c r="E286" s="4" t="s">
        <v>7</v>
      </c>
      <c r="F286" s="4" t="s">
        <v>8</v>
      </c>
      <c r="G286" s="13" t="s">
        <v>23</v>
      </c>
      <c r="H286" s="13" t="s">
        <v>23</v>
      </c>
      <c r="I286" s="15" t="s">
        <v>23</v>
      </c>
      <c r="J286" s="15" t="s">
        <v>23</v>
      </c>
      <c r="K286" s="23" t="s">
        <v>28</v>
      </c>
      <c r="L286" s="23" t="s">
        <v>28</v>
      </c>
    </row>
    <row r="287" spans="1:12" x14ac:dyDescent="0.2">
      <c r="A287">
        <v>12</v>
      </c>
      <c r="B287">
        <v>26</v>
      </c>
      <c r="C287" s="9">
        <v>0.55347222222222225</v>
      </c>
      <c r="D287">
        <v>19.579999999999998</v>
      </c>
      <c r="E287">
        <v>618.1</v>
      </c>
      <c r="F287">
        <v>465.4</v>
      </c>
      <c r="G287" s="46">
        <f t="shared" ref="G287:G303" si="26">(-(E287-$J$11)-(F287-$J$12))*$C$3</f>
        <v>1558.0235750000033</v>
      </c>
      <c r="H287" s="46">
        <f t="shared" ref="H287:H303" si="27">(F287-$J$12)*C$3</f>
        <v>985.07296999999926</v>
      </c>
      <c r="I287" s="46">
        <f>AVERAGE(G287:G298)-$J$6</f>
        <v>1533.1311553333401</v>
      </c>
      <c r="J287" s="46">
        <f>AVERAGE(H287:H298)-$K$6</f>
        <v>748.83197599999812</v>
      </c>
      <c r="K287" s="11">
        <f>I287/($E$8*A287^2)</f>
        <v>0.78864771364883746</v>
      </c>
      <c r="L287" s="11">
        <f>J287/($E$8*A287^2)</f>
        <v>0.385201633744855</v>
      </c>
    </row>
    <row r="288" spans="1:12" x14ac:dyDescent="0.2">
      <c r="C288" s="9">
        <v>0.55347222222222225</v>
      </c>
      <c r="D288">
        <v>19.87</v>
      </c>
      <c r="E288">
        <v>616.1</v>
      </c>
      <c r="F288">
        <v>466</v>
      </c>
      <c r="G288" s="46">
        <f t="shared" si="26"/>
        <v>1571.752815000003</v>
      </c>
      <c r="H288" s="46">
        <f t="shared" si="27"/>
        <v>990.95692999999949</v>
      </c>
    </row>
    <row r="289" spans="3:8" x14ac:dyDescent="0.2">
      <c r="C289" s="9">
        <v>0.55347222222222225</v>
      </c>
      <c r="D289">
        <v>20.49</v>
      </c>
      <c r="E289">
        <v>618.5</v>
      </c>
      <c r="F289">
        <v>465.4</v>
      </c>
      <c r="G289" s="46">
        <f t="shared" si="26"/>
        <v>1554.1009350000036</v>
      </c>
      <c r="H289" s="46">
        <f t="shared" si="27"/>
        <v>985.07296999999926</v>
      </c>
    </row>
    <row r="290" spans="3:8" x14ac:dyDescent="0.2">
      <c r="C290" s="9">
        <v>0.55347222222222225</v>
      </c>
      <c r="D290">
        <v>21.7</v>
      </c>
      <c r="E290">
        <v>614.6</v>
      </c>
      <c r="F290">
        <v>467.3</v>
      </c>
      <c r="G290" s="46">
        <f t="shared" si="26"/>
        <v>1573.7141350000029</v>
      </c>
      <c r="H290" s="46">
        <f t="shared" si="27"/>
        <v>1003.7055099999997</v>
      </c>
    </row>
    <row r="291" spans="3:8" x14ac:dyDescent="0.2">
      <c r="C291" s="9">
        <v>0.55347222222222225</v>
      </c>
      <c r="D291">
        <v>21.37</v>
      </c>
      <c r="E291">
        <v>615.5</v>
      </c>
      <c r="F291">
        <v>468</v>
      </c>
      <c r="G291" s="46">
        <f t="shared" si="26"/>
        <v>1558.0235750000033</v>
      </c>
      <c r="H291" s="46">
        <f t="shared" si="27"/>
        <v>1010.5701299999995</v>
      </c>
    </row>
    <row r="292" spans="3:8" x14ac:dyDescent="0.2">
      <c r="C292" s="9">
        <v>0.55347222222222225</v>
      </c>
      <c r="D292">
        <v>22.84</v>
      </c>
      <c r="E292">
        <v>616.1</v>
      </c>
      <c r="F292">
        <v>465.9</v>
      </c>
      <c r="G292" s="46">
        <f t="shared" si="26"/>
        <v>1572.7334750000032</v>
      </c>
      <c r="H292" s="46">
        <f t="shared" si="27"/>
        <v>989.97626999999932</v>
      </c>
    </row>
    <row r="293" spans="3:8" x14ac:dyDescent="0.2">
      <c r="C293" s="9">
        <v>0.55347222222222225</v>
      </c>
      <c r="D293">
        <v>23.18</v>
      </c>
      <c r="E293">
        <v>618</v>
      </c>
      <c r="F293">
        <v>465.4</v>
      </c>
      <c r="G293" s="46">
        <f t="shared" si="26"/>
        <v>1559.0042350000035</v>
      </c>
      <c r="H293" s="46">
        <f t="shared" si="27"/>
        <v>985.07296999999926</v>
      </c>
    </row>
    <row r="294" spans="3:8" x14ac:dyDescent="0.2">
      <c r="C294" s="9">
        <v>0.55347222222222225</v>
      </c>
      <c r="D294">
        <v>23.45</v>
      </c>
      <c r="E294">
        <v>616.9</v>
      </c>
      <c r="F294">
        <v>465.8</v>
      </c>
      <c r="G294" s="46">
        <f t="shared" si="26"/>
        <v>1565.8688550000034</v>
      </c>
      <c r="H294" s="46">
        <f t="shared" si="27"/>
        <v>988.9956099999996</v>
      </c>
    </row>
    <row r="295" spans="3:8" x14ac:dyDescent="0.2">
      <c r="C295" s="9">
        <v>0.55347222222222225</v>
      </c>
      <c r="D295">
        <v>23.75</v>
      </c>
      <c r="E295">
        <v>615.1</v>
      </c>
      <c r="F295">
        <v>466</v>
      </c>
      <c r="G295" s="46">
        <f t="shared" si="26"/>
        <v>1581.5594150000031</v>
      </c>
      <c r="H295" s="46">
        <f t="shared" si="27"/>
        <v>990.95692999999949</v>
      </c>
    </row>
    <row r="296" spans="3:8" x14ac:dyDescent="0.2">
      <c r="C296" s="9">
        <v>0.55347222222222225</v>
      </c>
      <c r="D296">
        <v>24.5</v>
      </c>
      <c r="E296">
        <v>615.9</v>
      </c>
      <c r="F296">
        <v>466</v>
      </c>
      <c r="G296" s="46">
        <f t="shared" si="26"/>
        <v>1573.7141350000036</v>
      </c>
      <c r="H296" s="46">
        <f t="shared" si="27"/>
        <v>990.95692999999949</v>
      </c>
    </row>
    <row r="297" spans="3:8" x14ac:dyDescent="0.2">
      <c r="C297" s="9">
        <v>0.55347222222222225</v>
      </c>
      <c r="D297">
        <v>24.67</v>
      </c>
      <c r="E297">
        <v>612.20000000000005</v>
      </c>
      <c r="F297">
        <v>467.7</v>
      </c>
      <c r="G297" s="46">
        <f t="shared" si="26"/>
        <v>1593.3273350000029</v>
      </c>
      <c r="H297" s="46">
        <f t="shared" si="27"/>
        <v>1007.6281499999994</v>
      </c>
    </row>
    <row r="298" spans="3:8" x14ac:dyDescent="0.2">
      <c r="C298" s="9">
        <v>0.55347222222222225</v>
      </c>
      <c r="D298">
        <v>24.95</v>
      </c>
      <c r="E298">
        <v>615.1</v>
      </c>
      <c r="F298">
        <v>467</v>
      </c>
      <c r="G298" s="46">
        <f t="shared" si="26"/>
        <v>1571.752815000003</v>
      </c>
      <c r="H298" s="46">
        <f t="shared" si="27"/>
        <v>1000.7635299999995</v>
      </c>
    </row>
    <row r="299" spans="3:8" x14ac:dyDescent="0.2">
      <c r="C299" s="9">
        <v>0.55347222222222225</v>
      </c>
      <c r="D299">
        <v>25.54</v>
      </c>
      <c r="E299">
        <v>615.6</v>
      </c>
      <c r="F299">
        <v>466.9</v>
      </c>
      <c r="G299" s="46">
        <f t="shared" si="26"/>
        <v>1567.8301750000032</v>
      </c>
      <c r="H299" s="46">
        <f t="shared" si="27"/>
        <v>999.78286999999932</v>
      </c>
    </row>
    <row r="300" spans="3:8" x14ac:dyDescent="0.2">
      <c r="C300" s="9">
        <v>0.55347222222222225</v>
      </c>
      <c r="D300">
        <v>26.15</v>
      </c>
      <c r="E300">
        <v>617.1</v>
      </c>
      <c r="F300">
        <v>465.9</v>
      </c>
      <c r="G300" s="46">
        <f t="shared" si="26"/>
        <v>1562.9268750000033</v>
      </c>
      <c r="H300" s="46">
        <f t="shared" si="27"/>
        <v>989.97626999999932</v>
      </c>
    </row>
    <row r="301" spans="3:8" x14ac:dyDescent="0.2">
      <c r="C301" s="9">
        <v>0.55347222222222225</v>
      </c>
      <c r="D301">
        <v>26.44</v>
      </c>
      <c r="E301">
        <v>615.70000000000005</v>
      </c>
      <c r="F301">
        <v>466.8</v>
      </c>
      <c r="G301" s="46">
        <f t="shared" si="26"/>
        <v>1567.8301750000028</v>
      </c>
      <c r="H301" s="46">
        <f t="shared" si="27"/>
        <v>998.8022099999996</v>
      </c>
    </row>
    <row r="302" spans="3:8" x14ac:dyDescent="0.2">
      <c r="C302" s="9">
        <v>0.55347222222222225</v>
      </c>
      <c r="D302">
        <v>27.5</v>
      </c>
      <c r="E302">
        <v>617.4</v>
      </c>
      <c r="F302">
        <v>466</v>
      </c>
      <c r="G302" s="46">
        <f t="shared" si="26"/>
        <v>1559.0042350000035</v>
      </c>
      <c r="H302" s="46">
        <f t="shared" si="27"/>
        <v>990.95692999999949</v>
      </c>
    </row>
    <row r="303" spans="3:8" x14ac:dyDescent="0.2">
      <c r="C303" s="9">
        <v>0.55347222222222225</v>
      </c>
      <c r="D303">
        <v>27.63</v>
      </c>
      <c r="E303">
        <v>613.5</v>
      </c>
      <c r="F303">
        <v>467.3</v>
      </c>
      <c r="G303" s="46">
        <f t="shared" si="26"/>
        <v>1584.5013950000032</v>
      </c>
      <c r="H303" s="46">
        <f t="shared" si="27"/>
        <v>1003.7055099999997</v>
      </c>
    </row>
    <row r="305" spans="1:12" s="8" customFormat="1" x14ac:dyDescent="0.2">
      <c r="A305" s="7" t="s">
        <v>9</v>
      </c>
      <c r="B305" s="7" t="s">
        <v>12</v>
      </c>
      <c r="C305" s="3" t="s">
        <v>3</v>
      </c>
      <c r="D305" s="25" t="s">
        <v>4</v>
      </c>
      <c r="E305" s="3" t="s">
        <v>2</v>
      </c>
      <c r="F305" s="3" t="s">
        <v>0</v>
      </c>
      <c r="G305" s="12" t="s">
        <v>21</v>
      </c>
      <c r="H305" s="12" t="s">
        <v>22</v>
      </c>
      <c r="I305" s="14" t="s">
        <v>24</v>
      </c>
      <c r="J305" s="14" t="s">
        <v>25</v>
      </c>
      <c r="K305" s="22" t="s">
        <v>26</v>
      </c>
      <c r="L305" s="22" t="s">
        <v>27</v>
      </c>
    </row>
    <row r="306" spans="1:12" s="5" customFormat="1" x14ac:dyDescent="0.2">
      <c r="A306" s="6" t="s">
        <v>10</v>
      </c>
      <c r="B306" s="6" t="s">
        <v>11</v>
      </c>
      <c r="C306" s="4" t="s">
        <v>5</v>
      </c>
      <c r="D306" s="26" t="s">
        <v>6</v>
      </c>
      <c r="E306" s="4" t="s">
        <v>7</v>
      </c>
      <c r="F306" s="4" t="s">
        <v>8</v>
      </c>
      <c r="G306" s="13" t="s">
        <v>23</v>
      </c>
      <c r="H306" s="13" t="s">
        <v>23</v>
      </c>
      <c r="I306" s="15" t="s">
        <v>23</v>
      </c>
      <c r="J306" s="15" t="s">
        <v>23</v>
      </c>
      <c r="K306" s="23" t="s">
        <v>28</v>
      </c>
      <c r="L306" s="23" t="s">
        <v>28</v>
      </c>
    </row>
    <row r="307" spans="1:12" x14ac:dyDescent="0.2">
      <c r="A307">
        <v>12</v>
      </c>
      <c r="B307">
        <v>28</v>
      </c>
      <c r="C307" s="9">
        <v>0.5541666666666667</v>
      </c>
      <c r="D307">
        <v>24.3</v>
      </c>
      <c r="E307">
        <v>618.79999999999995</v>
      </c>
      <c r="F307">
        <v>469.5</v>
      </c>
      <c r="G307" s="46">
        <f t="shared" ref="G307:G319" si="28">(-(E307-$J$11)-(F307-$J$12))*$C$3</f>
        <v>1510.9518950000038</v>
      </c>
      <c r="H307" s="46">
        <f t="shared" ref="H307:H319" si="29">(F307-$J$12)*C$3</f>
        <v>1025.2800299999994</v>
      </c>
      <c r="I307" s="46">
        <f>AVERAGE(G307:G318)-$J$6</f>
        <v>1496.11124033334</v>
      </c>
      <c r="J307" s="46">
        <f>AVERAGE(H307:H318)-$K$6</f>
        <v>792.22618099999795</v>
      </c>
      <c r="K307" s="11">
        <f>I307/($E$8*A307^2)</f>
        <v>0.76960454749657403</v>
      </c>
      <c r="L307" s="11">
        <f>J307/($E$8*A307^2)</f>
        <v>0.40752375565843518</v>
      </c>
    </row>
    <row r="308" spans="1:12" x14ac:dyDescent="0.2">
      <c r="C308" s="9">
        <v>0.5541666666666667</v>
      </c>
      <c r="D308">
        <v>24.3</v>
      </c>
      <c r="E308">
        <v>617.4</v>
      </c>
      <c r="F308">
        <v>470.5</v>
      </c>
      <c r="G308" s="46">
        <f t="shared" si="28"/>
        <v>1514.8745350000036</v>
      </c>
      <c r="H308" s="46">
        <f t="shared" si="29"/>
        <v>1035.0866299999996</v>
      </c>
    </row>
    <row r="309" spans="1:12" x14ac:dyDescent="0.2">
      <c r="C309" s="9">
        <v>0.5541666666666667</v>
      </c>
      <c r="D309">
        <v>25.21</v>
      </c>
      <c r="E309">
        <v>615</v>
      </c>
      <c r="F309">
        <v>470.5</v>
      </c>
      <c r="G309" s="46">
        <f t="shared" si="28"/>
        <v>1538.4103750000033</v>
      </c>
      <c r="H309" s="46">
        <f t="shared" si="29"/>
        <v>1035.0866299999996</v>
      </c>
    </row>
    <row r="310" spans="1:12" x14ac:dyDescent="0.2">
      <c r="C310" s="9">
        <v>0.5541666666666667</v>
      </c>
      <c r="D310">
        <v>25.81</v>
      </c>
      <c r="E310">
        <v>616.20000000000005</v>
      </c>
      <c r="F310">
        <v>470.5</v>
      </c>
      <c r="G310" s="46">
        <f t="shared" si="28"/>
        <v>1526.6424550000029</v>
      </c>
      <c r="H310" s="46">
        <f t="shared" si="29"/>
        <v>1035.0866299999996</v>
      </c>
    </row>
    <row r="311" spans="1:12" x14ac:dyDescent="0.2">
      <c r="C311" s="9">
        <v>0.5541666666666667</v>
      </c>
      <c r="D311">
        <v>26.1</v>
      </c>
      <c r="E311">
        <v>611.9</v>
      </c>
      <c r="F311">
        <v>471.9</v>
      </c>
      <c r="G311" s="46">
        <f t="shared" si="28"/>
        <v>1555.0815950000037</v>
      </c>
      <c r="H311" s="46">
        <f t="shared" si="29"/>
        <v>1048.8158699999992</v>
      </c>
    </row>
    <row r="312" spans="1:12" x14ac:dyDescent="0.2">
      <c r="C312" s="9">
        <v>0.5541666666666667</v>
      </c>
      <c r="D312">
        <v>26.72</v>
      </c>
      <c r="E312">
        <v>608.5</v>
      </c>
      <c r="F312">
        <v>473.3</v>
      </c>
      <c r="G312" s="46">
        <f t="shared" si="28"/>
        <v>1574.6947950000031</v>
      </c>
      <c r="H312" s="46">
        <f t="shared" si="29"/>
        <v>1062.5451099999996</v>
      </c>
    </row>
    <row r="313" spans="1:12" x14ac:dyDescent="0.2">
      <c r="C313" s="9">
        <v>0.5541666666666667</v>
      </c>
      <c r="D313">
        <v>27.29</v>
      </c>
      <c r="E313">
        <v>616.29999999999995</v>
      </c>
      <c r="F313">
        <v>469.9</v>
      </c>
      <c r="G313" s="46">
        <f t="shared" si="28"/>
        <v>1531.545755000004</v>
      </c>
      <c r="H313" s="46">
        <f t="shared" si="29"/>
        <v>1029.2026699999992</v>
      </c>
    </row>
    <row r="314" spans="1:12" x14ac:dyDescent="0.2">
      <c r="C314" s="9">
        <v>0.5541666666666667</v>
      </c>
      <c r="D314">
        <v>27.58</v>
      </c>
      <c r="E314">
        <v>613.70000000000005</v>
      </c>
      <c r="F314">
        <v>470.7</v>
      </c>
      <c r="G314" s="46">
        <f t="shared" si="28"/>
        <v>1549.1976350000029</v>
      </c>
      <c r="H314" s="46">
        <f t="shared" si="29"/>
        <v>1037.0479499999994</v>
      </c>
    </row>
    <row r="315" spans="1:12" x14ac:dyDescent="0.2">
      <c r="C315" s="9">
        <v>0.5541666666666667</v>
      </c>
      <c r="D315">
        <v>29.39</v>
      </c>
      <c r="E315">
        <v>614.70000000000005</v>
      </c>
      <c r="F315">
        <v>470.2</v>
      </c>
      <c r="G315" s="46">
        <f t="shared" si="28"/>
        <v>1544.294335000003</v>
      </c>
      <c r="H315" s="46">
        <f t="shared" si="29"/>
        <v>1032.1446499999995</v>
      </c>
    </row>
    <row r="316" spans="1:12" x14ac:dyDescent="0.2">
      <c r="C316" s="9">
        <v>0.5541666666666667</v>
      </c>
      <c r="D316">
        <v>29.68</v>
      </c>
      <c r="E316">
        <v>617.20000000000005</v>
      </c>
      <c r="F316">
        <v>471.1</v>
      </c>
      <c r="G316" s="46">
        <f t="shared" si="28"/>
        <v>1510.9518950000027</v>
      </c>
      <c r="H316" s="46">
        <f t="shared" si="29"/>
        <v>1040.9705899999997</v>
      </c>
    </row>
    <row r="317" spans="1:12" x14ac:dyDescent="0.2">
      <c r="C317" s="9">
        <v>0.5541666666666667</v>
      </c>
      <c r="D317">
        <v>29.96</v>
      </c>
      <c r="E317">
        <v>617</v>
      </c>
      <c r="F317">
        <v>470.6</v>
      </c>
      <c r="G317" s="46">
        <f t="shared" si="28"/>
        <v>1517.8165150000029</v>
      </c>
      <c r="H317" s="46">
        <f t="shared" si="29"/>
        <v>1036.0672899999997</v>
      </c>
    </row>
    <row r="318" spans="1:12" x14ac:dyDescent="0.2">
      <c r="C318" s="9">
        <v>0.5541666666666667</v>
      </c>
      <c r="D318">
        <v>30.27</v>
      </c>
      <c r="E318">
        <v>617.6</v>
      </c>
      <c r="F318">
        <v>470.3</v>
      </c>
      <c r="G318" s="46">
        <f t="shared" si="28"/>
        <v>1514.8745350000029</v>
      </c>
      <c r="H318" s="46">
        <f t="shared" si="29"/>
        <v>1033.1253099999997</v>
      </c>
    </row>
    <row r="319" spans="1:12" x14ac:dyDescent="0.2">
      <c r="C319" s="9">
        <v>0.5541666666666667</v>
      </c>
      <c r="D319">
        <v>30.86</v>
      </c>
      <c r="E319">
        <v>613.79999999999995</v>
      </c>
      <c r="F319">
        <v>470.3</v>
      </c>
      <c r="G319" s="46">
        <f t="shared" si="28"/>
        <v>1552.1396150000037</v>
      </c>
      <c r="H319" s="46">
        <f t="shared" si="29"/>
        <v>1033.1253099999997</v>
      </c>
    </row>
    <row r="321" spans="1:12" s="8" customFormat="1" x14ac:dyDescent="0.2">
      <c r="A321" s="7" t="s">
        <v>9</v>
      </c>
      <c r="B321" s="7" t="s">
        <v>12</v>
      </c>
      <c r="C321" s="3" t="s">
        <v>3</v>
      </c>
      <c r="D321" s="25" t="s">
        <v>4</v>
      </c>
      <c r="E321" s="3" t="s">
        <v>2</v>
      </c>
      <c r="F321" s="3" t="s">
        <v>0</v>
      </c>
      <c r="G321" s="12" t="s">
        <v>21</v>
      </c>
      <c r="H321" s="12" t="s">
        <v>22</v>
      </c>
      <c r="I321" s="14" t="s">
        <v>24</v>
      </c>
      <c r="J321" s="14" t="s">
        <v>25</v>
      </c>
      <c r="K321" s="22" t="s">
        <v>26</v>
      </c>
      <c r="L321" s="22" t="s">
        <v>27</v>
      </c>
    </row>
    <row r="322" spans="1:12" s="5" customFormat="1" x14ac:dyDescent="0.2">
      <c r="A322" s="6" t="s">
        <v>10</v>
      </c>
      <c r="B322" s="6" t="s">
        <v>11</v>
      </c>
      <c r="C322" s="4" t="s">
        <v>5</v>
      </c>
      <c r="D322" s="26" t="s">
        <v>6</v>
      </c>
      <c r="E322" s="4" t="s">
        <v>7</v>
      </c>
      <c r="F322" s="4" t="s">
        <v>8</v>
      </c>
      <c r="G322" s="13" t="s">
        <v>23</v>
      </c>
      <c r="H322" s="13" t="s">
        <v>23</v>
      </c>
      <c r="I322" s="15" t="s">
        <v>23</v>
      </c>
      <c r="J322" s="15" t="s">
        <v>23</v>
      </c>
      <c r="K322" s="23" t="s">
        <v>28</v>
      </c>
      <c r="L322" s="23" t="s">
        <v>28</v>
      </c>
    </row>
    <row r="323" spans="1:12" x14ac:dyDescent="0.2">
      <c r="A323">
        <v>12</v>
      </c>
      <c r="B323">
        <v>30</v>
      </c>
      <c r="C323" s="9">
        <v>0.55486111111111114</v>
      </c>
      <c r="D323">
        <v>26.931000000000001</v>
      </c>
      <c r="E323">
        <v>608.4</v>
      </c>
      <c r="F323">
        <v>476.4</v>
      </c>
      <c r="G323" s="46">
        <f t="shared" ref="G323:G337" si="30">(-(E323-$J$11)-(F323-$J$12))*$C$3</f>
        <v>1545.2749950000036</v>
      </c>
      <c r="H323" s="46">
        <f t="shared" ref="H323:H337" si="31">(F323-$J$12)*C$3</f>
        <v>1092.9455699999992</v>
      </c>
      <c r="I323" s="46">
        <f>AVERAGE(G323:G334)-$J$6</f>
        <v>1510.7394186666734</v>
      </c>
      <c r="J323" s="46">
        <f>AVERAGE(H323:H334)-$K$6</f>
        <v>850.82061599999793</v>
      </c>
      <c r="K323" s="11">
        <f>I323/($E$8*A323^2)</f>
        <v>0.77712933058985256</v>
      </c>
      <c r="L323" s="11">
        <f>J323/($E$8*A323^2)</f>
        <v>0.43766492592592487</v>
      </c>
    </row>
    <row r="324" spans="1:12" x14ac:dyDescent="0.2">
      <c r="C324" s="9">
        <v>0.55486111111111114</v>
      </c>
      <c r="D324">
        <v>27.481000000000002</v>
      </c>
      <c r="E324">
        <v>613</v>
      </c>
      <c r="F324">
        <v>475.4</v>
      </c>
      <c r="G324" s="46">
        <f t="shared" si="30"/>
        <v>1509.9712350000034</v>
      </c>
      <c r="H324" s="46">
        <f t="shared" si="31"/>
        <v>1083.1389699999993</v>
      </c>
    </row>
    <row r="325" spans="1:12" x14ac:dyDescent="0.2">
      <c r="C325" s="9">
        <v>0.55486111111111114</v>
      </c>
      <c r="D325">
        <v>28.111000000000001</v>
      </c>
      <c r="E325">
        <v>610.20000000000005</v>
      </c>
      <c r="F325">
        <v>476.4</v>
      </c>
      <c r="G325" s="46">
        <f t="shared" si="30"/>
        <v>1527.6231150000031</v>
      </c>
      <c r="H325" s="46">
        <f t="shared" si="31"/>
        <v>1092.9455699999992</v>
      </c>
    </row>
    <row r="326" spans="1:12" x14ac:dyDescent="0.2">
      <c r="C326" s="9">
        <v>0.55486111111111114</v>
      </c>
      <c r="D326">
        <v>28.701000000000001</v>
      </c>
      <c r="E326">
        <v>603.5</v>
      </c>
      <c r="F326">
        <v>478.2</v>
      </c>
      <c r="G326" s="46">
        <f t="shared" si="30"/>
        <v>1575.6754550000035</v>
      </c>
      <c r="H326" s="46">
        <f t="shared" si="31"/>
        <v>1110.5974499999993</v>
      </c>
    </row>
    <row r="327" spans="1:12" x14ac:dyDescent="0.2">
      <c r="C327" s="9">
        <v>0.55486111111111114</v>
      </c>
      <c r="D327">
        <v>29.901</v>
      </c>
      <c r="E327">
        <v>603.29999999999995</v>
      </c>
      <c r="F327">
        <v>478.3</v>
      </c>
      <c r="G327" s="46">
        <f t="shared" si="30"/>
        <v>1576.6561150000036</v>
      </c>
      <c r="H327" s="46">
        <f t="shared" si="31"/>
        <v>1111.5781099999997</v>
      </c>
    </row>
    <row r="328" spans="1:12" x14ac:dyDescent="0.2">
      <c r="C328" s="9">
        <v>0.55486111111111114</v>
      </c>
      <c r="D328">
        <v>30.190999999999999</v>
      </c>
      <c r="E328">
        <v>607.70000000000005</v>
      </c>
      <c r="F328">
        <v>477.4</v>
      </c>
      <c r="G328" s="46">
        <f t="shared" si="30"/>
        <v>1542.3330150000031</v>
      </c>
      <c r="H328" s="46">
        <f t="shared" si="31"/>
        <v>1102.7521699999993</v>
      </c>
    </row>
    <row r="329" spans="1:12" x14ac:dyDescent="0.2">
      <c r="C329" s="9">
        <v>0.55486111111111114</v>
      </c>
      <c r="D329">
        <v>30.491</v>
      </c>
      <c r="E329">
        <v>608.9</v>
      </c>
      <c r="F329">
        <v>476.9</v>
      </c>
      <c r="G329" s="46">
        <f t="shared" si="30"/>
        <v>1535.4683950000037</v>
      </c>
      <c r="H329" s="46">
        <f t="shared" si="31"/>
        <v>1097.8488699999994</v>
      </c>
    </row>
    <row r="330" spans="1:12" x14ac:dyDescent="0.2">
      <c r="C330" s="9">
        <v>0.55486111111111114</v>
      </c>
      <c r="D330">
        <v>30.800999999999998</v>
      </c>
      <c r="E330">
        <v>607.6</v>
      </c>
      <c r="F330">
        <v>477</v>
      </c>
      <c r="G330" s="46">
        <f t="shared" si="30"/>
        <v>1547.2363150000031</v>
      </c>
      <c r="H330" s="46">
        <f t="shared" si="31"/>
        <v>1098.8295299999995</v>
      </c>
    </row>
    <row r="331" spans="1:12" x14ac:dyDescent="0.2">
      <c r="C331" s="9">
        <v>0.55486111111111114</v>
      </c>
      <c r="D331">
        <v>31.91</v>
      </c>
      <c r="E331">
        <v>609.70000000000005</v>
      </c>
      <c r="F331">
        <v>476.2</v>
      </c>
      <c r="G331" s="46">
        <f t="shared" si="30"/>
        <v>1534.4877350000029</v>
      </c>
      <c r="H331" s="46">
        <f t="shared" si="31"/>
        <v>1090.9842499999993</v>
      </c>
    </row>
    <row r="332" spans="1:12" x14ac:dyDescent="0.2">
      <c r="C332" s="9">
        <v>0.55486111111111114</v>
      </c>
      <c r="D332">
        <v>31.701000000000001</v>
      </c>
      <c r="E332">
        <v>610.5</v>
      </c>
      <c r="F332">
        <v>475.6</v>
      </c>
      <c r="G332" s="46">
        <f t="shared" si="30"/>
        <v>1532.526415000003</v>
      </c>
      <c r="H332" s="46">
        <f t="shared" si="31"/>
        <v>1085.1002899999996</v>
      </c>
    </row>
    <row r="333" spans="1:12" x14ac:dyDescent="0.2">
      <c r="C333" s="9">
        <v>0.55486111111111114</v>
      </c>
      <c r="D333">
        <v>32.301000000000002</v>
      </c>
      <c r="E333">
        <v>606.1</v>
      </c>
      <c r="F333">
        <v>475.7</v>
      </c>
      <c r="G333" s="46">
        <f t="shared" si="30"/>
        <v>1574.6947950000031</v>
      </c>
      <c r="H333" s="46">
        <f t="shared" si="31"/>
        <v>1086.0809499999993</v>
      </c>
    </row>
    <row r="334" spans="1:12" x14ac:dyDescent="0.2">
      <c r="C334" s="9">
        <v>0.55486111111111114</v>
      </c>
      <c r="D334">
        <v>32.591000000000001</v>
      </c>
      <c r="E334">
        <v>605.79999999999995</v>
      </c>
      <c r="F334">
        <v>477.2</v>
      </c>
      <c r="G334" s="46">
        <f t="shared" si="30"/>
        <v>1562.9268750000037</v>
      </c>
      <c r="H334" s="46">
        <f t="shared" si="31"/>
        <v>1100.7908499999994</v>
      </c>
    </row>
    <row r="335" spans="1:12" x14ac:dyDescent="0.2">
      <c r="C335" s="9">
        <v>0.55486111111111114</v>
      </c>
      <c r="D335">
        <v>33.180999999999997</v>
      </c>
      <c r="E335">
        <v>609.20000000000005</v>
      </c>
      <c r="F335">
        <v>477.9</v>
      </c>
      <c r="G335" s="46">
        <f t="shared" si="30"/>
        <v>1522.7198150000031</v>
      </c>
      <c r="H335" s="46">
        <f t="shared" si="31"/>
        <v>1107.6554699999992</v>
      </c>
    </row>
    <row r="336" spans="1:12" x14ac:dyDescent="0.2">
      <c r="C336" s="9">
        <v>0.55486111111111114</v>
      </c>
      <c r="D336">
        <v>33.801000000000002</v>
      </c>
      <c r="E336">
        <v>610.4</v>
      </c>
      <c r="F336">
        <v>476.7</v>
      </c>
      <c r="G336" s="46">
        <f t="shared" si="30"/>
        <v>1522.7198150000036</v>
      </c>
      <c r="H336" s="46">
        <f t="shared" si="31"/>
        <v>1095.8875499999995</v>
      </c>
    </row>
    <row r="337" spans="1:12" x14ac:dyDescent="0.2">
      <c r="C337" s="9">
        <v>0.55486111111111114</v>
      </c>
      <c r="D337">
        <v>34.81</v>
      </c>
      <c r="E337">
        <v>606.6</v>
      </c>
      <c r="F337">
        <v>477.9</v>
      </c>
      <c r="G337" s="46">
        <f t="shared" si="30"/>
        <v>1548.2169750000032</v>
      </c>
      <c r="H337" s="46">
        <f t="shared" si="31"/>
        <v>1107.6554699999992</v>
      </c>
    </row>
    <row r="339" spans="1:12" s="8" customFormat="1" x14ac:dyDescent="0.2">
      <c r="A339" s="7" t="s">
        <v>9</v>
      </c>
      <c r="B339" s="7" t="s">
        <v>12</v>
      </c>
      <c r="C339" s="3" t="s">
        <v>3</v>
      </c>
      <c r="D339" s="25" t="s">
        <v>4</v>
      </c>
      <c r="E339" s="3" t="s">
        <v>2</v>
      </c>
      <c r="F339" s="3" t="s">
        <v>0</v>
      </c>
      <c r="G339" s="12" t="s">
        <v>21</v>
      </c>
      <c r="H339" s="12" t="s">
        <v>22</v>
      </c>
      <c r="I339" s="14" t="s">
        <v>24</v>
      </c>
      <c r="J339" s="14" t="s">
        <v>25</v>
      </c>
      <c r="K339" s="22" t="s">
        <v>26</v>
      </c>
      <c r="L339" s="22" t="s">
        <v>27</v>
      </c>
    </row>
    <row r="340" spans="1:12" s="5" customFormat="1" x14ac:dyDescent="0.2">
      <c r="A340" s="6" t="s">
        <v>10</v>
      </c>
      <c r="B340" s="6" t="s">
        <v>11</v>
      </c>
      <c r="C340" s="4" t="s">
        <v>5</v>
      </c>
      <c r="D340" s="26" t="s">
        <v>6</v>
      </c>
      <c r="E340" s="4" t="s">
        <v>7</v>
      </c>
      <c r="F340" s="4" t="s">
        <v>8</v>
      </c>
      <c r="G340" s="13" t="s">
        <v>23</v>
      </c>
      <c r="H340" s="13" t="s">
        <v>23</v>
      </c>
      <c r="I340" s="15" t="s">
        <v>23</v>
      </c>
      <c r="J340" s="15" t="s">
        <v>23</v>
      </c>
      <c r="K340" s="23" t="s">
        <v>28</v>
      </c>
      <c r="L340" s="23" t="s">
        <v>28</v>
      </c>
    </row>
    <row r="341" spans="1:12" x14ac:dyDescent="0.2">
      <c r="A341">
        <v>12</v>
      </c>
      <c r="B341">
        <v>32</v>
      </c>
      <c r="C341" s="9">
        <v>0.55555555555555558</v>
      </c>
      <c r="D341">
        <v>35.210999999999999</v>
      </c>
      <c r="E341">
        <v>597.20000000000005</v>
      </c>
      <c r="F341">
        <v>484.5</v>
      </c>
      <c r="G341" s="46">
        <f t="shared" ref="G341:G356" si="32">(-(E341-$J$11)-(F341-$J$12))*$C$3</f>
        <v>1575.6754550000028</v>
      </c>
      <c r="H341" s="46">
        <f t="shared" ref="H341:H356" si="33">(F341-$J$12)*C$3</f>
        <v>1172.3790299999996</v>
      </c>
      <c r="I341" s="46">
        <f>AVERAGE(G341:G352)-$J$6</f>
        <v>1507.3888303333399</v>
      </c>
      <c r="J341" s="46">
        <f>AVERAGE(H341:H352)-$K$6</f>
        <v>915.62589766666429</v>
      </c>
      <c r="K341" s="11">
        <f>I341/($E$8*A341^2)</f>
        <v>0.77540577692044232</v>
      </c>
      <c r="L341" s="11">
        <f>J341/($E$8*A341^2)</f>
        <v>0.47100097616597958</v>
      </c>
    </row>
    <row r="342" spans="1:12" x14ac:dyDescent="0.2">
      <c r="C342" s="9">
        <v>0.55555555555555558</v>
      </c>
      <c r="D342">
        <v>36.390999999999998</v>
      </c>
      <c r="E342">
        <v>601.29999999999995</v>
      </c>
      <c r="F342">
        <v>483.4</v>
      </c>
      <c r="G342" s="46">
        <f t="shared" si="32"/>
        <v>1546.255655000004</v>
      </c>
      <c r="H342" s="46">
        <f t="shared" si="33"/>
        <v>1161.5917699999993</v>
      </c>
    </row>
    <row r="343" spans="1:12" x14ac:dyDescent="0.2">
      <c r="C343" s="9">
        <v>0.55555555555555558</v>
      </c>
      <c r="D343">
        <v>36.680999999999997</v>
      </c>
      <c r="E343">
        <v>602.9</v>
      </c>
      <c r="F343">
        <v>482.8</v>
      </c>
      <c r="G343" s="46">
        <f t="shared" si="32"/>
        <v>1536.4490550000035</v>
      </c>
      <c r="H343" s="46">
        <f t="shared" si="33"/>
        <v>1155.7078099999997</v>
      </c>
    </row>
    <row r="344" spans="1:12" x14ac:dyDescent="0.2">
      <c r="C344" s="9">
        <v>0.55555555555555558</v>
      </c>
      <c r="D344">
        <v>36.970999999999997</v>
      </c>
      <c r="E344">
        <v>603.6</v>
      </c>
      <c r="F344">
        <v>482.9</v>
      </c>
      <c r="G344" s="46">
        <f t="shared" si="32"/>
        <v>1528.6037750000032</v>
      </c>
      <c r="H344" s="46">
        <f t="shared" si="33"/>
        <v>1156.6884699999994</v>
      </c>
    </row>
    <row r="345" spans="1:12" x14ac:dyDescent="0.2">
      <c r="C345" s="9">
        <v>0.55555555555555558</v>
      </c>
      <c r="D345">
        <v>37.290999999999997</v>
      </c>
      <c r="E345">
        <v>603.4</v>
      </c>
      <c r="F345">
        <v>483</v>
      </c>
      <c r="G345" s="46">
        <f t="shared" si="32"/>
        <v>1529.5844350000034</v>
      </c>
      <c r="H345" s="46">
        <f t="shared" si="33"/>
        <v>1157.6691299999995</v>
      </c>
    </row>
    <row r="346" spans="1:12" x14ac:dyDescent="0.2">
      <c r="C346" s="9">
        <v>0.55555555555555558</v>
      </c>
      <c r="D346">
        <v>37.890999999999998</v>
      </c>
      <c r="E346">
        <v>597.70000000000005</v>
      </c>
      <c r="F346">
        <v>484.5</v>
      </c>
      <c r="G346" s="46">
        <f t="shared" si="32"/>
        <v>1570.7721550000028</v>
      </c>
      <c r="H346" s="46">
        <f t="shared" si="33"/>
        <v>1172.3790299999996</v>
      </c>
    </row>
    <row r="347" spans="1:12" x14ac:dyDescent="0.2">
      <c r="C347" s="9">
        <v>0.55555555555555558</v>
      </c>
      <c r="D347">
        <v>38.180999999999997</v>
      </c>
      <c r="E347">
        <v>596.70000000000005</v>
      </c>
      <c r="F347">
        <v>484.9</v>
      </c>
      <c r="G347" s="46">
        <f t="shared" si="32"/>
        <v>1576.656115000003</v>
      </c>
      <c r="H347" s="46">
        <f t="shared" si="33"/>
        <v>1176.3016699999994</v>
      </c>
    </row>
    <row r="348" spans="1:12" x14ac:dyDescent="0.2">
      <c r="C348" s="9">
        <v>0.55555555555555558</v>
      </c>
      <c r="D348">
        <v>38.761000000000003</v>
      </c>
      <c r="E348">
        <v>601.29999999999995</v>
      </c>
      <c r="F348">
        <v>483.7</v>
      </c>
      <c r="G348" s="46">
        <f t="shared" si="32"/>
        <v>1543.3136750000037</v>
      </c>
      <c r="H348" s="46">
        <f t="shared" si="33"/>
        <v>1164.5337499999994</v>
      </c>
    </row>
    <row r="349" spans="1:12" x14ac:dyDescent="0.2">
      <c r="C349" s="9">
        <v>0.55555555555555558</v>
      </c>
      <c r="D349">
        <v>39.320999999999998</v>
      </c>
      <c r="E349">
        <v>604.5</v>
      </c>
      <c r="F349">
        <v>482.6</v>
      </c>
      <c r="G349" s="46">
        <f t="shared" si="32"/>
        <v>1522.7198150000031</v>
      </c>
      <c r="H349" s="46">
        <f t="shared" si="33"/>
        <v>1153.7464899999998</v>
      </c>
    </row>
    <row r="350" spans="1:12" x14ac:dyDescent="0.2">
      <c r="C350" s="9">
        <v>0.55555555555555558</v>
      </c>
      <c r="D350">
        <v>39.960999999999999</v>
      </c>
      <c r="E350">
        <v>601.1</v>
      </c>
      <c r="F350">
        <v>483.7</v>
      </c>
      <c r="G350" s="46">
        <f t="shared" si="32"/>
        <v>1545.2749950000032</v>
      </c>
      <c r="H350" s="46">
        <f t="shared" si="33"/>
        <v>1164.5337499999994</v>
      </c>
    </row>
    <row r="351" spans="1:12" x14ac:dyDescent="0.2">
      <c r="C351" s="9">
        <v>0.55555555555555558</v>
      </c>
      <c r="D351">
        <v>40.250999999999998</v>
      </c>
      <c r="E351">
        <v>605.5</v>
      </c>
      <c r="F351">
        <v>481.7</v>
      </c>
      <c r="G351" s="46">
        <f t="shared" si="32"/>
        <v>1521.7391550000034</v>
      </c>
      <c r="H351" s="46">
        <f t="shared" si="33"/>
        <v>1144.9205499999994</v>
      </c>
    </row>
    <row r="352" spans="1:12" x14ac:dyDescent="0.2">
      <c r="C352" s="9">
        <v>0.55555555555555558</v>
      </c>
      <c r="D352">
        <v>40.850999999999999</v>
      </c>
      <c r="E352">
        <v>604.29999999999995</v>
      </c>
      <c r="F352">
        <v>482.3</v>
      </c>
      <c r="G352" s="46">
        <f t="shared" si="32"/>
        <v>1527.6231150000035</v>
      </c>
      <c r="H352" s="46">
        <f t="shared" si="33"/>
        <v>1150.8045099999997</v>
      </c>
    </row>
    <row r="353" spans="1:12" x14ac:dyDescent="0.2">
      <c r="C353" s="9">
        <v>0.55555555555555558</v>
      </c>
      <c r="D353">
        <v>42.371000000000002</v>
      </c>
      <c r="E353">
        <v>602.4</v>
      </c>
      <c r="F353">
        <v>483.4</v>
      </c>
      <c r="G353" s="46">
        <f t="shared" si="32"/>
        <v>1535.4683950000037</v>
      </c>
      <c r="H353" s="46">
        <f t="shared" si="33"/>
        <v>1161.5917699999993</v>
      </c>
    </row>
    <row r="354" spans="1:12" x14ac:dyDescent="0.2">
      <c r="C354" s="9">
        <v>0.55555555555555558</v>
      </c>
      <c r="D354">
        <v>42.631</v>
      </c>
      <c r="E354">
        <v>603.5</v>
      </c>
      <c r="F354">
        <v>483.6</v>
      </c>
      <c r="G354" s="46">
        <f t="shared" si="32"/>
        <v>1522.7198150000031</v>
      </c>
      <c r="H354" s="46">
        <f t="shared" si="33"/>
        <v>1163.5530899999997</v>
      </c>
    </row>
    <row r="355" spans="1:12" x14ac:dyDescent="0.2">
      <c r="C355" s="9">
        <v>0.55555555555555558</v>
      </c>
      <c r="D355">
        <v>42.941000000000003</v>
      </c>
      <c r="E355">
        <v>601.29999999999995</v>
      </c>
      <c r="F355">
        <v>483.6</v>
      </c>
      <c r="G355" s="46">
        <f t="shared" si="32"/>
        <v>1544.2943350000035</v>
      </c>
      <c r="H355" s="46">
        <f t="shared" si="33"/>
        <v>1163.5530899999997</v>
      </c>
    </row>
    <row r="356" spans="1:12" x14ac:dyDescent="0.2">
      <c r="C356" s="9">
        <v>0.55555555555555558</v>
      </c>
      <c r="D356">
        <v>43.250999999999998</v>
      </c>
      <c r="E356">
        <v>600.79999999999995</v>
      </c>
      <c r="F356">
        <v>483.8</v>
      </c>
      <c r="G356" s="46">
        <f t="shared" si="32"/>
        <v>1547.2363150000035</v>
      </c>
      <c r="H356" s="46">
        <f t="shared" si="33"/>
        <v>1165.5144099999995</v>
      </c>
    </row>
    <row r="358" spans="1:12" s="8" customFormat="1" x14ac:dyDescent="0.2">
      <c r="A358" s="7" t="s">
        <v>9</v>
      </c>
      <c r="B358" s="7" t="s">
        <v>12</v>
      </c>
      <c r="C358" s="3" t="s">
        <v>3</v>
      </c>
      <c r="D358" s="25" t="s">
        <v>4</v>
      </c>
      <c r="E358" s="3" t="s">
        <v>2</v>
      </c>
      <c r="F358" s="3" t="s">
        <v>0</v>
      </c>
      <c r="G358" s="12" t="s">
        <v>21</v>
      </c>
      <c r="H358" s="12" t="s">
        <v>22</v>
      </c>
      <c r="I358" s="14" t="s">
        <v>24</v>
      </c>
      <c r="J358" s="14" t="s">
        <v>25</v>
      </c>
      <c r="K358" s="22" t="s">
        <v>26</v>
      </c>
      <c r="L358" s="22" t="s">
        <v>27</v>
      </c>
    </row>
    <row r="359" spans="1:12" s="5" customFormat="1" x14ac:dyDescent="0.2">
      <c r="A359" s="6" t="s">
        <v>10</v>
      </c>
      <c r="B359" s="6" t="s">
        <v>11</v>
      </c>
      <c r="C359" s="4" t="s">
        <v>5</v>
      </c>
      <c r="D359" s="26" t="s">
        <v>6</v>
      </c>
      <c r="E359" s="4" t="s">
        <v>7</v>
      </c>
      <c r="F359" s="4" t="s">
        <v>8</v>
      </c>
      <c r="G359" s="13" t="s">
        <v>23</v>
      </c>
      <c r="H359" s="13" t="s">
        <v>23</v>
      </c>
      <c r="I359" s="15" t="s">
        <v>23</v>
      </c>
      <c r="J359" s="15" t="s">
        <v>23</v>
      </c>
      <c r="K359" s="23" t="s">
        <v>28</v>
      </c>
      <c r="L359" s="23" t="s">
        <v>28</v>
      </c>
    </row>
    <row r="360" spans="1:12" x14ac:dyDescent="0.2">
      <c r="A360">
        <v>12</v>
      </c>
      <c r="B360">
        <v>34</v>
      </c>
      <c r="C360" s="9">
        <v>0.55625000000000002</v>
      </c>
      <c r="D360">
        <v>41.381</v>
      </c>
      <c r="E360">
        <v>595.6</v>
      </c>
      <c r="F360">
        <v>491.8</v>
      </c>
      <c r="G360" s="46">
        <f t="shared" ref="G360:G374" si="34">(-(E360-$J$11)-(F360-$J$12))*$C$3</f>
        <v>1519.7778350000031</v>
      </c>
      <c r="H360" s="46">
        <f t="shared" ref="H360:H374" si="35">(F360-$J$12)*C$3</f>
        <v>1243.9672099999996</v>
      </c>
      <c r="I360" s="46">
        <f>AVERAGE(G360:G371)-$J$6</f>
        <v>1478.6228036666735</v>
      </c>
      <c r="J360" s="46">
        <f>AVERAGE(H360:H371)-$K$6</f>
        <v>980.4311793333311</v>
      </c>
      <c r="K360" s="11">
        <f>I360/($E$8*A360^2)</f>
        <v>0.76060843810014067</v>
      </c>
      <c r="L360" s="11">
        <f>J360/($E$8*A360^2)</f>
        <v>0.50433702640603451</v>
      </c>
    </row>
    <row r="361" spans="1:12" x14ac:dyDescent="0.2">
      <c r="C361" s="9">
        <v>0.55625000000000002</v>
      </c>
      <c r="D361">
        <v>42.831000000000003</v>
      </c>
      <c r="E361">
        <v>603.20000000000005</v>
      </c>
      <c r="F361">
        <v>487.4</v>
      </c>
      <c r="G361" s="46">
        <f t="shared" si="34"/>
        <v>1488.396715000003</v>
      </c>
      <c r="H361" s="46">
        <f t="shared" si="35"/>
        <v>1200.8181699999993</v>
      </c>
    </row>
    <row r="362" spans="1:12" x14ac:dyDescent="0.2">
      <c r="C362" s="9">
        <v>0.55625000000000002</v>
      </c>
      <c r="D362">
        <v>43.161000000000001</v>
      </c>
      <c r="E362">
        <v>602.20000000000005</v>
      </c>
      <c r="F362">
        <v>488.3</v>
      </c>
      <c r="G362" s="46">
        <f t="shared" si="34"/>
        <v>1489.3773750000028</v>
      </c>
      <c r="H362" s="46">
        <f t="shared" si="35"/>
        <v>1209.6441099999995</v>
      </c>
    </row>
    <row r="363" spans="1:12" x14ac:dyDescent="0.2">
      <c r="C363" s="9">
        <v>0.55625000000000002</v>
      </c>
      <c r="D363">
        <v>43.481000000000002</v>
      </c>
      <c r="E363">
        <v>601.6</v>
      </c>
      <c r="F363">
        <v>488.4</v>
      </c>
      <c r="G363" s="46">
        <f t="shared" si="34"/>
        <v>1494.2806750000034</v>
      </c>
      <c r="H363" s="46">
        <f t="shared" si="35"/>
        <v>1210.6247699999992</v>
      </c>
    </row>
    <row r="364" spans="1:12" x14ac:dyDescent="0.2">
      <c r="C364" s="9">
        <v>0.55625000000000002</v>
      </c>
      <c r="D364">
        <v>43.750999999999998</v>
      </c>
      <c r="E364">
        <v>600</v>
      </c>
      <c r="F364">
        <v>488.6</v>
      </c>
      <c r="G364" s="46">
        <f t="shared" si="34"/>
        <v>1508.009915000003</v>
      </c>
      <c r="H364" s="46">
        <f t="shared" si="35"/>
        <v>1212.5860899999998</v>
      </c>
    </row>
    <row r="365" spans="1:12" x14ac:dyDescent="0.2">
      <c r="C365" s="9">
        <v>0.55625000000000002</v>
      </c>
      <c r="D365">
        <v>44.61</v>
      </c>
      <c r="E365">
        <v>597.79999999999995</v>
      </c>
      <c r="F365">
        <v>490.1</v>
      </c>
      <c r="G365" s="46">
        <f t="shared" si="34"/>
        <v>1514.8745350000036</v>
      </c>
      <c r="H365" s="46">
        <f t="shared" si="35"/>
        <v>1227.2959899999996</v>
      </c>
    </row>
    <row r="366" spans="1:12" x14ac:dyDescent="0.2">
      <c r="C366" s="9">
        <v>0.55625000000000002</v>
      </c>
      <c r="D366">
        <v>44.670999999999999</v>
      </c>
      <c r="E366">
        <v>596.79999999999995</v>
      </c>
      <c r="F366">
        <v>490.2</v>
      </c>
      <c r="G366" s="46">
        <f t="shared" si="34"/>
        <v>1523.7004750000037</v>
      </c>
      <c r="H366" s="46">
        <f t="shared" si="35"/>
        <v>1228.2766499999993</v>
      </c>
    </row>
    <row r="367" spans="1:12" x14ac:dyDescent="0.2">
      <c r="C367" s="9">
        <v>0.55625000000000002</v>
      </c>
      <c r="D367">
        <v>44.951000000000001</v>
      </c>
      <c r="E367">
        <v>597.79999999999995</v>
      </c>
      <c r="F367">
        <v>491.8</v>
      </c>
      <c r="G367" s="46">
        <f t="shared" si="34"/>
        <v>1498.2033150000036</v>
      </c>
      <c r="H367" s="46">
        <f t="shared" si="35"/>
        <v>1243.9672099999996</v>
      </c>
    </row>
    <row r="368" spans="1:12" x14ac:dyDescent="0.2">
      <c r="C368" s="9">
        <v>0.55625000000000002</v>
      </c>
      <c r="D368">
        <v>45.540999999999997</v>
      </c>
      <c r="E368">
        <v>598.5</v>
      </c>
      <c r="F368">
        <v>491</v>
      </c>
      <c r="G368" s="46">
        <f t="shared" si="34"/>
        <v>1499.1839750000033</v>
      </c>
      <c r="H368" s="46">
        <f t="shared" si="35"/>
        <v>1236.1219299999996</v>
      </c>
    </row>
    <row r="369" spans="1:12" x14ac:dyDescent="0.2">
      <c r="C369" s="9">
        <v>0.55625000000000002</v>
      </c>
      <c r="D369">
        <v>46.121000000000002</v>
      </c>
      <c r="E369">
        <v>594.4</v>
      </c>
      <c r="F369">
        <v>490.5</v>
      </c>
      <c r="G369" s="46">
        <f t="shared" si="34"/>
        <v>1544.2943350000035</v>
      </c>
      <c r="H369" s="46">
        <f t="shared" si="35"/>
        <v>1231.2186299999994</v>
      </c>
    </row>
    <row r="370" spans="1:12" x14ac:dyDescent="0.2">
      <c r="C370" s="9">
        <v>0.55625000000000002</v>
      </c>
      <c r="D370">
        <v>46.441000000000003</v>
      </c>
      <c r="E370">
        <v>597.79999999999995</v>
      </c>
      <c r="F370">
        <v>489.8</v>
      </c>
      <c r="G370" s="46">
        <f t="shared" si="34"/>
        <v>1517.8165150000036</v>
      </c>
      <c r="H370" s="46">
        <f t="shared" si="35"/>
        <v>1224.3540099999996</v>
      </c>
    </row>
    <row r="371" spans="1:12" x14ac:dyDescent="0.2">
      <c r="C371" s="9">
        <v>0.55625000000000002</v>
      </c>
      <c r="D371">
        <v>47.51</v>
      </c>
      <c r="E371">
        <v>589.70000000000005</v>
      </c>
      <c r="F371">
        <v>491.4</v>
      </c>
      <c r="G371" s="46">
        <f t="shared" si="34"/>
        <v>1581.5594150000031</v>
      </c>
      <c r="H371" s="46">
        <f t="shared" si="35"/>
        <v>1240.0445699999993</v>
      </c>
    </row>
    <row r="372" spans="1:12" x14ac:dyDescent="0.2">
      <c r="C372" s="9">
        <v>0.55625000000000002</v>
      </c>
      <c r="D372">
        <v>47.640999999999998</v>
      </c>
      <c r="E372">
        <v>596.9</v>
      </c>
      <c r="F372">
        <v>490.8</v>
      </c>
      <c r="G372" s="46">
        <f t="shared" si="34"/>
        <v>1516.8358550000034</v>
      </c>
      <c r="H372" s="46">
        <f t="shared" si="35"/>
        <v>1234.1606099999997</v>
      </c>
    </row>
    <row r="373" spans="1:12" x14ac:dyDescent="0.2">
      <c r="C373" s="9">
        <v>0.55625000000000002</v>
      </c>
      <c r="D373">
        <v>48.841000000000001</v>
      </c>
      <c r="E373">
        <v>591.6</v>
      </c>
      <c r="F373">
        <v>492</v>
      </c>
      <c r="G373" s="46">
        <f t="shared" si="34"/>
        <v>1557.0429150000029</v>
      </c>
      <c r="H373" s="46">
        <f t="shared" si="35"/>
        <v>1245.9285299999995</v>
      </c>
    </row>
    <row r="374" spans="1:12" x14ac:dyDescent="0.2">
      <c r="C374" s="9">
        <v>0.55625000000000002</v>
      </c>
      <c r="D374">
        <v>49.131</v>
      </c>
      <c r="E374">
        <v>590.6</v>
      </c>
      <c r="F374">
        <v>491</v>
      </c>
      <c r="G374" s="46">
        <f t="shared" si="34"/>
        <v>1576.656115000003</v>
      </c>
      <c r="H374" s="46">
        <f t="shared" si="35"/>
        <v>1236.1219299999996</v>
      </c>
    </row>
    <row r="376" spans="1:12" s="8" customFormat="1" x14ac:dyDescent="0.2">
      <c r="A376" s="7" t="s">
        <v>9</v>
      </c>
      <c r="B376" s="7" t="s">
        <v>12</v>
      </c>
      <c r="C376" s="3" t="s">
        <v>3</v>
      </c>
      <c r="D376" s="25" t="s">
        <v>4</v>
      </c>
      <c r="E376" s="3" t="s">
        <v>2</v>
      </c>
      <c r="F376" s="3" t="s">
        <v>0</v>
      </c>
      <c r="G376" s="12" t="s">
        <v>21</v>
      </c>
      <c r="H376" s="12" t="s">
        <v>22</v>
      </c>
      <c r="I376" s="14" t="s">
        <v>24</v>
      </c>
      <c r="J376" s="14" t="s">
        <v>25</v>
      </c>
      <c r="K376" s="22" t="s">
        <v>26</v>
      </c>
      <c r="L376" s="22" t="s">
        <v>27</v>
      </c>
    </row>
    <row r="377" spans="1:12" s="5" customFormat="1" x14ac:dyDescent="0.2">
      <c r="A377" s="6" t="s">
        <v>10</v>
      </c>
      <c r="B377" s="6" t="s">
        <v>11</v>
      </c>
      <c r="C377" s="4" t="s">
        <v>5</v>
      </c>
      <c r="D377" s="26" t="s">
        <v>6</v>
      </c>
      <c r="E377" s="4" t="s">
        <v>7</v>
      </c>
      <c r="F377" s="4" t="s">
        <v>8</v>
      </c>
      <c r="G377" s="13" t="s">
        <v>23</v>
      </c>
      <c r="H377" s="13" t="s">
        <v>23</v>
      </c>
      <c r="I377" s="15" t="s">
        <v>23</v>
      </c>
      <c r="J377" s="15" t="s">
        <v>23</v>
      </c>
      <c r="K377" s="23" t="s">
        <v>28</v>
      </c>
      <c r="L377" s="23" t="s">
        <v>28</v>
      </c>
    </row>
    <row r="378" spans="1:12" x14ac:dyDescent="0.2">
      <c r="A378">
        <v>12</v>
      </c>
      <c r="B378">
        <v>36</v>
      </c>
      <c r="C378" s="9">
        <v>0.55694444444444446</v>
      </c>
      <c r="D378">
        <v>45.811</v>
      </c>
      <c r="E378">
        <v>597.29999999999995</v>
      </c>
      <c r="F378">
        <v>494.7</v>
      </c>
      <c r="G378" s="46">
        <f t="shared" ref="G378:G391" si="36">(-(E378-$J$11)-(F378-$J$12))*$C$3</f>
        <v>1474.6674750000038</v>
      </c>
      <c r="H378" s="46">
        <f t="shared" ref="H378:H391" si="37">(F378-$J$12)*C$3</f>
        <v>1272.4063499999993</v>
      </c>
      <c r="I378" s="46">
        <f>AVERAGE(G378:G389)-$J$6</f>
        <v>1468.3258736666733</v>
      </c>
      <c r="J378" s="46">
        <f>AVERAGE(H378:H389)-$K$6</f>
        <v>1032.487880999998</v>
      </c>
      <c r="K378" s="11">
        <f>I378/($E$8*A378^2)</f>
        <v>0.75531166340878253</v>
      </c>
      <c r="L378" s="11">
        <f>J378/($E$8*A378^2)</f>
        <v>0.53111516512345569</v>
      </c>
    </row>
    <row r="379" spans="1:12" x14ac:dyDescent="0.2">
      <c r="C379" s="9">
        <v>0.55694444444444446</v>
      </c>
      <c r="D379">
        <v>46.411000000000001</v>
      </c>
      <c r="E379">
        <v>588.9</v>
      </c>
      <c r="F379">
        <v>496</v>
      </c>
      <c r="G379" s="46">
        <f t="shared" si="36"/>
        <v>1544.2943350000035</v>
      </c>
      <c r="H379" s="46">
        <f t="shared" si="37"/>
        <v>1285.1549299999995</v>
      </c>
    </row>
    <row r="380" spans="1:12" x14ac:dyDescent="0.2">
      <c r="C380" s="9">
        <v>0.55694444444444446</v>
      </c>
      <c r="D380">
        <v>46.701000000000001</v>
      </c>
      <c r="E380">
        <v>592.4</v>
      </c>
      <c r="F380">
        <v>495.1</v>
      </c>
      <c r="G380" s="46">
        <f t="shared" si="36"/>
        <v>1518.7971750000033</v>
      </c>
      <c r="H380" s="46">
        <f t="shared" si="37"/>
        <v>1276.3289899999997</v>
      </c>
    </row>
    <row r="381" spans="1:12" x14ac:dyDescent="0.2">
      <c r="C381" s="9">
        <v>0.55694444444444446</v>
      </c>
      <c r="D381">
        <v>47.311</v>
      </c>
      <c r="E381">
        <v>597.6</v>
      </c>
      <c r="F381">
        <v>493.4</v>
      </c>
      <c r="G381" s="46">
        <f t="shared" si="36"/>
        <v>1484.4740750000033</v>
      </c>
      <c r="H381" s="46">
        <f t="shared" si="37"/>
        <v>1259.6577699999993</v>
      </c>
    </row>
    <row r="382" spans="1:12" x14ac:dyDescent="0.2">
      <c r="C382" s="9">
        <v>0.55694444444444446</v>
      </c>
      <c r="D382">
        <v>47.901000000000003</v>
      </c>
      <c r="E382">
        <v>593.1</v>
      </c>
      <c r="F382">
        <v>492.8</v>
      </c>
      <c r="G382" s="46">
        <f t="shared" si="36"/>
        <v>1534.4877350000029</v>
      </c>
      <c r="H382" s="46">
        <f t="shared" si="37"/>
        <v>1253.7738099999997</v>
      </c>
    </row>
    <row r="383" spans="1:12" x14ac:dyDescent="0.2">
      <c r="C383" s="9">
        <v>0.55694444444444446</v>
      </c>
      <c r="D383">
        <v>49.390999999999998</v>
      </c>
      <c r="E383">
        <v>590.79999999999995</v>
      </c>
      <c r="F383">
        <v>495.7</v>
      </c>
      <c r="G383" s="46">
        <f t="shared" si="36"/>
        <v>1528.6037750000039</v>
      </c>
      <c r="H383" s="46">
        <f t="shared" si="37"/>
        <v>1282.2129499999994</v>
      </c>
    </row>
    <row r="384" spans="1:12" x14ac:dyDescent="0.2">
      <c r="C384" s="9">
        <v>0.55694444444444446</v>
      </c>
      <c r="D384">
        <v>49.710999999999999</v>
      </c>
      <c r="E384">
        <v>593.29999999999995</v>
      </c>
      <c r="F384">
        <v>496.2</v>
      </c>
      <c r="G384" s="46">
        <f t="shared" si="36"/>
        <v>1499.1839750000038</v>
      </c>
      <c r="H384" s="46">
        <f t="shared" si="37"/>
        <v>1287.1162499999994</v>
      </c>
    </row>
    <row r="385" spans="1:12" x14ac:dyDescent="0.2">
      <c r="C385" s="9">
        <v>0.55694444444444446</v>
      </c>
      <c r="D385">
        <v>49.981000000000002</v>
      </c>
      <c r="E385">
        <v>597.29999999999995</v>
      </c>
      <c r="F385">
        <v>495.1</v>
      </c>
      <c r="G385" s="46">
        <f t="shared" si="36"/>
        <v>1470.7448350000036</v>
      </c>
      <c r="H385" s="46">
        <f t="shared" si="37"/>
        <v>1276.3289899999997</v>
      </c>
    </row>
    <row r="386" spans="1:12" x14ac:dyDescent="0.2">
      <c r="C386" s="9">
        <v>0.55694444444444446</v>
      </c>
      <c r="D386">
        <v>50.290999999999997</v>
      </c>
      <c r="E386">
        <v>596</v>
      </c>
      <c r="F386">
        <v>493.7</v>
      </c>
      <c r="G386" s="46">
        <f t="shared" si="36"/>
        <v>1497.2226550000034</v>
      </c>
      <c r="H386" s="46">
        <f t="shared" si="37"/>
        <v>1262.5997499999994</v>
      </c>
    </row>
    <row r="387" spans="1:12" x14ac:dyDescent="0.2">
      <c r="C387" s="9">
        <v>0.55694444444444446</v>
      </c>
      <c r="D387">
        <v>50.591000000000001</v>
      </c>
      <c r="E387">
        <v>596.1</v>
      </c>
      <c r="F387">
        <v>494.7</v>
      </c>
      <c r="G387" s="46">
        <f t="shared" si="36"/>
        <v>1486.4353950000032</v>
      </c>
      <c r="H387" s="46">
        <f t="shared" si="37"/>
        <v>1272.4063499999993</v>
      </c>
    </row>
    <row r="388" spans="1:12" x14ac:dyDescent="0.2">
      <c r="C388" s="9">
        <v>0.55694444444444446</v>
      </c>
      <c r="D388">
        <v>50.881</v>
      </c>
      <c r="E388">
        <v>592.6</v>
      </c>
      <c r="F388">
        <v>498</v>
      </c>
      <c r="G388" s="46">
        <f t="shared" si="36"/>
        <v>1488.396715000003</v>
      </c>
      <c r="H388" s="46">
        <f t="shared" si="37"/>
        <v>1304.7681299999995</v>
      </c>
    </row>
    <row r="389" spans="1:12" x14ac:dyDescent="0.2">
      <c r="C389" s="9">
        <v>0.55694444444444446</v>
      </c>
      <c r="D389">
        <v>51.481000000000002</v>
      </c>
      <c r="E389">
        <v>588.9</v>
      </c>
      <c r="F389">
        <v>497.6</v>
      </c>
      <c r="G389" s="46">
        <f t="shared" si="36"/>
        <v>1528.6037750000032</v>
      </c>
      <c r="H389" s="46">
        <f t="shared" si="37"/>
        <v>1300.8454899999997</v>
      </c>
    </row>
    <row r="390" spans="1:12" x14ac:dyDescent="0.2">
      <c r="C390" s="9">
        <v>0.55694444444444446</v>
      </c>
      <c r="D390">
        <v>51.771000000000001</v>
      </c>
      <c r="E390">
        <v>590.29999999999995</v>
      </c>
      <c r="F390">
        <v>497.2</v>
      </c>
      <c r="G390" s="46">
        <f t="shared" si="36"/>
        <v>1518.7971750000038</v>
      </c>
      <c r="H390" s="46">
        <f t="shared" si="37"/>
        <v>1296.9228499999995</v>
      </c>
    </row>
    <row r="391" spans="1:12" x14ac:dyDescent="0.2">
      <c r="C391" s="9">
        <v>0.55694444444444446</v>
      </c>
      <c r="D391">
        <v>52.381</v>
      </c>
      <c r="E391">
        <v>591.79999999999995</v>
      </c>
      <c r="F391">
        <v>495.9</v>
      </c>
      <c r="G391" s="46">
        <f t="shared" si="36"/>
        <v>1516.8358550000039</v>
      </c>
      <c r="H391" s="46">
        <f t="shared" si="37"/>
        <v>1284.1742699999993</v>
      </c>
    </row>
    <row r="393" spans="1:12" s="8" customFormat="1" x14ac:dyDescent="0.2">
      <c r="A393" s="7" t="s">
        <v>9</v>
      </c>
      <c r="B393" s="7" t="s">
        <v>12</v>
      </c>
      <c r="C393" s="3" t="s">
        <v>3</v>
      </c>
      <c r="D393" s="25" t="s">
        <v>4</v>
      </c>
      <c r="E393" s="3" t="s">
        <v>2</v>
      </c>
      <c r="F393" s="3" t="s">
        <v>0</v>
      </c>
      <c r="G393" s="12" t="s">
        <v>21</v>
      </c>
      <c r="H393" s="12" t="s">
        <v>22</v>
      </c>
      <c r="I393" s="14" t="s">
        <v>24</v>
      </c>
      <c r="J393" s="14" t="s">
        <v>25</v>
      </c>
      <c r="K393" s="22" t="s">
        <v>26</v>
      </c>
      <c r="L393" s="22" t="s">
        <v>27</v>
      </c>
    </row>
    <row r="394" spans="1:12" s="5" customFormat="1" x14ac:dyDescent="0.2">
      <c r="A394" s="6" t="s">
        <v>10</v>
      </c>
      <c r="B394" s="6" t="s">
        <v>11</v>
      </c>
      <c r="C394" s="4" t="s">
        <v>5</v>
      </c>
      <c r="D394" s="26" t="s">
        <v>6</v>
      </c>
      <c r="E394" s="4" t="s">
        <v>7</v>
      </c>
      <c r="F394" s="4" t="s">
        <v>8</v>
      </c>
      <c r="G394" s="13" t="s">
        <v>23</v>
      </c>
      <c r="H394" s="13" t="s">
        <v>23</v>
      </c>
      <c r="I394" s="15" t="s">
        <v>23</v>
      </c>
      <c r="J394" s="15" t="s">
        <v>23</v>
      </c>
      <c r="K394" s="23" t="s">
        <v>28</v>
      </c>
      <c r="L394" s="23" t="s">
        <v>28</v>
      </c>
    </row>
    <row r="395" spans="1:12" x14ac:dyDescent="0.2">
      <c r="A395">
        <v>12</v>
      </c>
      <c r="B395">
        <v>38</v>
      </c>
      <c r="C395" s="9">
        <v>0.55763888888888891</v>
      </c>
      <c r="D395">
        <v>38.941000000000003</v>
      </c>
      <c r="E395">
        <v>579.79999999999995</v>
      </c>
      <c r="F395">
        <v>505.6</v>
      </c>
      <c r="G395" s="46">
        <f t="shared" ref="G395:G409" si="38">(-(E395-$J$11)-(F395-$J$12))*$C$3</f>
        <v>1539.3910350000035</v>
      </c>
      <c r="H395" s="46">
        <f t="shared" ref="H395:H409" si="39">(F395-$J$12)*C$3</f>
        <v>1379.2982899999997</v>
      </c>
      <c r="I395" s="46">
        <f>AVERAGE(G395:G406)-$J$6</f>
        <v>1440.9491153333404</v>
      </c>
      <c r="J395" s="46">
        <f>AVERAGE(H395:H406)-$K$6</f>
        <v>1098.1921009999978</v>
      </c>
      <c r="K395" s="11">
        <f>I395/($E$8*A395^2)</f>
        <v>0.74122896879287059</v>
      </c>
      <c r="L395" s="11">
        <f>J395/($E$8*A395^2)</f>
        <v>0.56491363220164492</v>
      </c>
    </row>
    <row r="396" spans="1:12" x14ac:dyDescent="0.2">
      <c r="C396" s="9">
        <v>0.55763888888888891</v>
      </c>
      <c r="D396">
        <v>39.521000000000001</v>
      </c>
      <c r="E396">
        <v>590.9</v>
      </c>
      <c r="F396">
        <v>501.4</v>
      </c>
      <c r="G396" s="46">
        <f t="shared" si="38"/>
        <v>1471.7254950000038</v>
      </c>
      <c r="H396" s="46">
        <f t="shared" si="39"/>
        <v>1338.1105699999994</v>
      </c>
    </row>
    <row r="397" spans="1:12" x14ac:dyDescent="0.2">
      <c r="C397" s="9">
        <v>0.55763888888888891</v>
      </c>
      <c r="D397">
        <v>39.820999999999998</v>
      </c>
      <c r="E397">
        <v>589.5</v>
      </c>
      <c r="F397">
        <v>502.3</v>
      </c>
      <c r="G397" s="46">
        <f t="shared" si="38"/>
        <v>1476.6287950000033</v>
      </c>
      <c r="H397" s="46">
        <f t="shared" si="39"/>
        <v>1346.9365099999995</v>
      </c>
    </row>
    <row r="398" spans="1:12" x14ac:dyDescent="0.2">
      <c r="C398" s="9">
        <v>0.55763888888888891</v>
      </c>
      <c r="D398">
        <v>40.420999999999999</v>
      </c>
      <c r="E398">
        <v>594.5</v>
      </c>
      <c r="F398">
        <v>499.9</v>
      </c>
      <c r="G398" s="46">
        <f t="shared" si="38"/>
        <v>1451.1316350000036</v>
      </c>
      <c r="H398" s="46">
        <f t="shared" si="39"/>
        <v>1323.4006699999993</v>
      </c>
    </row>
    <row r="399" spans="1:12" x14ac:dyDescent="0.2">
      <c r="C399" s="9">
        <v>0.55763888888888891</v>
      </c>
      <c r="D399">
        <v>41.21</v>
      </c>
      <c r="E399">
        <v>595.9</v>
      </c>
      <c r="F399">
        <v>499.8</v>
      </c>
      <c r="G399" s="46">
        <f t="shared" si="38"/>
        <v>1438.3830550000034</v>
      </c>
      <c r="H399" s="46">
        <f t="shared" si="39"/>
        <v>1322.4200099999996</v>
      </c>
    </row>
    <row r="400" spans="1:12" x14ac:dyDescent="0.2">
      <c r="C400" s="9">
        <v>0.55763888888888891</v>
      </c>
      <c r="D400">
        <v>41.331000000000003</v>
      </c>
      <c r="E400">
        <v>590</v>
      </c>
      <c r="F400">
        <v>504</v>
      </c>
      <c r="G400" s="46">
        <f t="shared" si="38"/>
        <v>1455.0542750000034</v>
      </c>
      <c r="H400" s="46">
        <f t="shared" si="39"/>
        <v>1363.6077299999995</v>
      </c>
    </row>
    <row r="401" spans="1:12" x14ac:dyDescent="0.2">
      <c r="C401" s="9">
        <v>0.55763888888888891</v>
      </c>
      <c r="D401">
        <v>41.920999999999999</v>
      </c>
      <c r="E401">
        <v>587.4</v>
      </c>
      <c r="F401">
        <v>502.6</v>
      </c>
      <c r="G401" s="46">
        <f t="shared" si="38"/>
        <v>1494.2806750000034</v>
      </c>
      <c r="H401" s="46">
        <f t="shared" si="39"/>
        <v>1349.8784899999996</v>
      </c>
    </row>
    <row r="402" spans="1:12" x14ac:dyDescent="0.2">
      <c r="C402" s="9">
        <v>0.55763888888888891</v>
      </c>
      <c r="D402">
        <v>43.511000000000003</v>
      </c>
      <c r="E402">
        <v>591</v>
      </c>
      <c r="F402">
        <v>501</v>
      </c>
      <c r="G402" s="46">
        <f t="shared" si="38"/>
        <v>1474.6674750000034</v>
      </c>
      <c r="H402" s="46">
        <f t="shared" si="39"/>
        <v>1334.1879299999996</v>
      </c>
    </row>
    <row r="403" spans="1:12" x14ac:dyDescent="0.2">
      <c r="C403" s="9">
        <v>0.55763888888888891</v>
      </c>
      <c r="D403">
        <v>43.710999999999999</v>
      </c>
      <c r="E403">
        <v>592.79999999999995</v>
      </c>
      <c r="F403">
        <v>500.7</v>
      </c>
      <c r="G403" s="46">
        <f t="shared" si="38"/>
        <v>1459.9575750000038</v>
      </c>
      <c r="H403" s="46">
        <f t="shared" si="39"/>
        <v>1331.2459499999993</v>
      </c>
    </row>
    <row r="404" spans="1:12" x14ac:dyDescent="0.2">
      <c r="C404" s="9">
        <v>0.55763888888888891</v>
      </c>
      <c r="D404">
        <v>44.31</v>
      </c>
      <c r="E404">
        <v>591.4</v>
      </c>
      <c r="F404">
        <v>501.2</v>
      </c>
      <c r="G404" s="46">
        <f t="shared" si="38"/>
        <v>1468.7835150000037</v>
      </c>
      <c r="H404" s="46">
        <f t="shared" si="39"/>
        <v>1336.1492499999995</v>
      </c>
    </row>
    <row r="405" spans="1:12" x14ac:dyDescent="0.2">
      <c r="C405" s="9">
        <v>0.55763888888888891</v>
      </c>
      <c r="D405">
        <v>44.311</v>
      </c>
      <c r="E405">
        <v>589.5</v>
      </c>
      <c r="F405">
        <v>501.6</v>
      </c>
      <c r="G405" s="46">
        <f t="shared" si="38"/>
        <v>1483.4934150000031</v>
      </c>
      <c r="H405" s="46">
        <f t="shared" si="39"/>
        <v>1340.0718899999997</v>
      </c>
    </row>
    <row r="406" spans="1:12" x14ac:dyDescent="0.2">
      <c r="C406" s="9">
        <v>0.55763888888888891</v>
      </c>
      <c r="D406">
        <v>44.610999999999997</v>
      </c>
      <c r="E406">
        <v>584.70000000000005</v>
      </c>
      <c r="F406">
        <v>503.3</v>
      </c>
      <c r="G406" s="46">
        <f t="shared" si="38"/>
        <v>1513.8938750000027</v>
      </c>
      <c r="H406" s="46">
        <f t="shared" si="39"/>
        <v>1356.7431099999997</v>
      </c>
    </row>
    <row r="407" spans="1:12" x14ac:dyDescent="0.2">
      <c r="C407" s="9">
        <v>0.55763888888888891</v>
      </c>
      <c r="D407">
        <v>45.201000000000001</v>
      </c>
      <c r="E407">
        <v>588.4</v>
      </c>
      <c r="F407">
        <v>502.6</v>
      </c>
      <c r="G407" s="46">
        <f t="shared" si="38"/>
        <v>1484.4740750000033</v>
      </c>
      <c r="H407" s="46">
        <f t="shared" si="39"/>
        <v>1349.8784899999996</v>
      </c>
    </row>
    <row r="408" spans="1:12" x14ac:dyDescent="0.2">
      <c r="C408" s="9">
        <v>0.55763888888888891</v>
      </c>
      <c r="D408">
        <v>45.540999999999997</v>
      </c>
      <c r="E408">
        <v>591.29999999999995</v>
      </c>
      <c r="F408">
        <v>501.7</v>
      </c>
      <c r="G408" s="46">
        <f t="shared" si="38"/>
        <v>1464.8608750000039</v>
      </c>
      <c r="H408" s="46">
        <f t="shared" si="39"/>
        <v>1341.0525499999994</v>
      </c>
    </row>
    <row r="409" spans="1:12" x14ac:dyDescent="0.2">
      <c r="C409" s="9">
        <v>0.55763888888888891</v>
      </c>
      <c r="D409">
        <v>46.91</v>
      </c>
      <c r="E409">
        <v>586.20000000000005</v>
      </c>
      <c r="F409">
        <v>502.9</v>
      </c>
      <c r="G409" s="46">
        <f t="shared" si="38"/>
        <v>1503.1066150000031</v>
      </c>
      <c r="H409" s="46">
        <f t="shared" si="39"/>
        <v>1352.8204699999992</v>
      </c>
    </row>
    <row r="411" spans="1:12" s="8" customFormat="1" x14ac:dyDescent="0.2">
      <c r="A411" s="7" t="s">
        <v>9</v>
      </c>
      <c r="B411" s="7" t="s">
        <v>12</v>
      </c>
      <c r="C411" s="3" t="s">
        <v>3</v>
      </c>
      <c r="D411" s="25" t="s">
        <v>4</v>
      </c>
      <c r="E411" s="3" t="s">
        <v>2</v>
      </c>
      <c r="F411" s="3" t="s">
        <v>0</v>
      </c>
      <c r="G411" s="12" t="s">
        <v>21</v>
      </c>
      <c r="H411" s="12" t="s">
        <v>22</v>
      </c>
      <c r="I411" s="14" t="s">
        <v>24</v>
      </c>
      <c r="J411" s="14" t="s">
        <v>25</v>
      </c>
      <c r="K411" s="22" t="s">
        <v>26</v>
      </c>
      <c r="L411" s="22" t="s">
        <v>27</v>
      </c>
    </row>
    <row r="412" spans="1:12" s="5" customFormat="1" x14ac:dyDescent="0.2">
      <c r="A412" s="6" t="s">
        <v>10</v>
      </c>
      <c r="B412" s="6" t="s">
        <v>11</v>
      </c>
      <c r="C412" s="4" t="s">
        <v>5</v>
      </c>
      <c r="D412" s="26" t="s">
        <v>6</v>
      </c>
      <c r="E412" s="4" t="s">
        <v>7</v>
      </c>
      <c r="F412" s="4" t="s">
        <v>8</v>
      </c>
      <c r="G412" s="13" t="s">
        <v>23</v>
      </c>
      <c r="H412" s="13" t="s">
        <v>23</v>
      </c>
      <c r="I412" s="15" t="s">
        <v>23</v>
      </c>
      <c r="J412" s="15" t="s">
        <v>23</v>
      </c>
      <c r="K412" s="23" t="s">
        <v>28</v>
      </c>
      <c r="L412" s="23" t="s">
        <v>28</v>
      </c>
    </row>
    <row r="413" spans="1:12" x14ac:dyDescent="0.2">
      <c r="A413">
        <v>12</v>
      </c>
      <c r="B413">
        <v>40</v>
      </c>
      <c r="C413" s="9">
        <v>0.55833333333333335</v>
      </c>
      <c r="D413">
        <v>48.811</v>
      </c>
      <c r="E413">
        <v>585.20000000000005</v>
      </c>
      <c r="F413">
        <v>509.2</v>
      </c>
      <c r="G413" s="46">
        <f t="shared" ref="G413:G429" si="40">(-(E413-$J$11)-(F413-$J$12))*$C$3</f>
        <v>1451.1316350000029</v>
      </c>
      <c r="H413" s="46">
        <f t="shared" ref="H413:H429" si="41">(F413-$J$12)*C$3</f>
        <v>1414.6020499999993</v>
      </c>
      <c r="I413" s="46">
        <f>AVERAGE(G413:G424)-$J$6</f>
        <v>1418.2304920000067</v>
      </c>
      <c r="J413" s="46">
        <f>AVERAGE(H413:H424)-$K$6</f>
        <v>1154.0079993333313</v>
      </c>
      <c r="K413" s="11">
        <f>I413/($E$8*A413^2)</f>
        <v>0.72954243415638209</v>
      </c>
      <c r="L413" s="11">
        <f>J413/($E$8*A413^2)</f>
        <v>0.59362551406035557</v>
      </c>
    </row>
    <row r="414" spans="1:12" x14ac:dyDescent="0.2">
      <c r="C414" s="9">
        <v>0.55833333333333335</v>
      </c>
      <c r="D414">
        <v>50.301000000000002</v>
      </c>
      <c r="E414">
        <v>581.79999999999995</v>
      </c>
      <c r="F414">
        <v>509.8</v>
      </c>
      <c r="G414" s="46">
        <f t="shared" si="40"/>
        <v>1478.5901150000036</v>
      </c>
      <c r="H414" s="46">
        <f t="shared" si="41"/>
        <v>1420.4860099999996</v>
      </c>
    </row>
    <row r="415" spans="1:12" x14ac:dyDescent="0.2">
      <c r="C415" s="9">
        <v>0.55833333333333335</v>
      </c>
      <c r="D415">
        <v>50.591000000000001</v>
      </c>
      <c r="E415">
        <v>583.5</v>
      </c>
      <c r="F415">
        <v>509.7</v>
      </c>
      <c r="G415" s="46">
        <f t="shared" si="40"/>
        <v>1462.8995550000034</v>
      </c>
      <c r="H415" s="46">
        <f t="shared" si="41"/>
        <v>1419.5053499999995</v>
      </c>
    </row>
    <row r="416" spans="1:12" x14ac:dyDescent="0.2">
      <c r="C416" s="9">
        <v>0.55833333333333335</v>
      </c>
      <c r="D416">
        <v>50.890999999999998</v>
      </c>
      <c r="E416">
        <v>588.6</v>
      </c>
      <c r="F416">
        <v>508.4</v>
      </c>
      <c r="G416" s="46">
        <f t="shared" si="40"/>
        <v>1425.6344750000032</v>
      </c>
      <c r="H416" s="46">
        <f t="shared" si="41"/>
        <v>1406.7567699999993</v>
      </c>
    </row>
    <row r="417" spans="1:12" x14ac:dyDescent="0.2">
      <c r="C417" s="9">
        <v>0.55833333333333335</v>
      </c>
      <c r="D417">
        <v>51.201000000000001</v>
      </c>
      <c r="E417">
        <v>589.70000000000005</v>
      </c>
      <c r="F417">
        <v>505.9</v>
      </c>
      <c r="G417" s="46">
        <f t="shared" si="40"/>
        <v>1439.3637150000031</v>
      </c>
      <c r="H417" s="46">
        <f t="shared" si="41"/>
        <v>1382.2402699999993</v>
      </c>
    </row>
    <row r="418" spans="1:12" x14ac:dyDescent="0.2">
      <c r="C418" s="9">
        <v>0.55833333333333335</v>
      </c>
      <c r="D418">
        <v>51.441000000000003</v>
      </c>
      <c r="E418">
        <v>587.29999999999995</v>
      </c>
      <c r="F418">
        <v>506.8</v>
      </c>
      <c r="G418" s="46">
        <f t="shared" si="40"/>
        <v>1454.0736150000037</v>
      </c>
      <c r="H418" s="46">
        <f t="shared" si="41"/>
        <v>1391.0662099999995</v>
      </c>
    </row>
    <row r="419" spans="1:12" x14ac:dyDescent="0.2">
      <c r="C419" s="9">
        <v>0.55833333333333335</v>
      </c>
      <c r="D419">
        <v>52.81</v>
      </c>
      <c r="E419">
        <v>587.79999999999995</v>
      </c>
      <c r="F419">
        <v>506.7</v>
      </c>
      <c r="G419" s="46">
        <f t="shared" si="40"/>
        <v>1450.1509750000039</v>
      </c>
      <c r="H419" s="46">
        <f t="shared" si="41"/>
        <v>1390.0855499999993</v>
      </c>
    </row>
    <row r="420" spans="1:12" x14ac:dyDescent="0.2">
      <c r="C420" s="9">
        <v>0.55833333333333335</v>
      </c>
      <c r="D420">
        <v>52.360999999999997</v>
      </c>
      <c r="E420">
        <v>585.4</v>
      </c>
      <c r="F420">
        <v>507.5</v>
      </c>
      <c r="G420" s="46">
        <f t="shared" si="40"/>
        <v>1465.8415350000034</v>
      </c>
      <c r="H420" s="46">
        <f t="shared" si="41"/>
        <v>1397.9308299999996</v>
      </c>
    </row>
    <row r="421" spans="1:12" x14ac:dyDescent="0.2">
      <c r="C421" s="9">
        <v>0.55833333333333335</v>
      </c>
      <c r="D421">
        <v>52.981000000000002</v>
      </c>
      <c r="E421">
        <v>589.70000000000005</v>
      </c>
      <c r="F421">
        <v>505.9</v>
      </c>
      <c r="G421" s="46">
        <f t="shared" si="40"/>
        <v>1439.3637150000031</v>
      </c>
      <c r="H421" s="46">
        <f t="shared" si="41"/>
        <v>1382.2402699999993</v>
      </c>
    </row>
    <row r="422" spans="1:12" x14ac:dyDescent="0.2">
      <c r="C422" s="9">
        <v>0.55833333333333335</v>
      </c>
      <c r="D422">
        <v>53.561</v>
      </c>
      <c r="E422">
        <v>583.4</v>
      </c>
      <c r="F422">
        <v>508</v>
      </c>
      <c r="G422" s="46">
        <f t="shared" si="40"/>
        <v>1480.5514350000035</v>
      </c>
      <c r="H422" s="46">
        <f t="shared" si="41"/>
        <v>1402.8341299999995</v>
      </c>
    </row>
    <row r="423" spans="1:12" x14ac:dyDescent="0.2">
      <c r="C423" s="9">
        <v>0.55833333333333335</v>
      </c>
      <c r="D423">
        <v>53.871000000000002</v>
      </c>
      <c r="E423">
        <v>587.6</v>
      </c>
      <c r="F423">
        <v>506.7</v>
      </c>
      <c r="G423" s="46">
        <f t="shared" si="40"/>
        <v>1452.1122950000031</v>
      </c>
      <c r="H423" s="46">
        <f t="shared" si="41"/>
        <v>1390.0855499999993</v>
      </c>
    </row>
    <row r="424" spans="1:12" x14ac:dyDescent="0.2">
      <c r="C424" s="9">
        <v>0.55833333333333335</v>
      </c>
      <c r="D424">
        <v>54.460999999999999</v>
      </c>
      <c r="E424">
        <v>586.9</v>
      </c>
      <c r="F424">
        <v>507.1</v>
      </c>
      <c r="G424" s="46">
        <f t="shared" si="40"/>
        <v>1455.0542750000034</v>
      </c>
      <c r="H424" s="46">
        <f t="shared" si="41"/>
        <v>1394.0081899999998</v>
      </c>
    </row>
    <row r="425" spans="1:12" x14ac:dyDescent="0.2">
      <c r="C425" s="9">
        <v>0.55833333333333335</v>
      </c>
      <c r="D425">
        <v>56.41</v>
      </c>
      <c r="E425">
        <v>584.6</v>
      </c>
      <c r="F425">
        <v>508.3</v>
      </c>
      <c r="G425" s="46">
        <f t="shared" si="40"/>
        <v>1465.841535000003</v>
      </c>
      <c r="H425" s="46">
        <f t="shared" si="41"/>
        <v>1405.7761099999996</v>
      </c>
    </row>
    <row r="426" spans="1:12" x14ac:dyDescent="0.2">
      <c r="C426" s="9">
        <v>0.55833333333333335</v>
      </c>
      <c r="D426">
        <v>56.250999999999998</v>
      </c>
      <c r="E426">
        <v>591</v>
      </c>
      <c r="F426">
        <v>505.4</v>
      </c>
      <c r="G426" s="46">
        <f t="shared" si="40"/>
        <v>1431.5184350000036</v>
      </c>
      <c r="H426" s="46">
        <f t="shared" si="41"/>
        <v>1377.3369699999992</v>
      </c>
    </row>
    <row r="427" spans="1:12" x14ac:dyDescent="0.2">
      <c r="C427" s="9">
        <v>0.55833333333333335</v>
      </c>
      <c r="D427">
        <v>56.540999999999997</v>
      </c>
      <c r="E427">
        <v>584</v>
      </c>
      <c r="F427">
        <v>510.2</v>
      </c>
      <c r="G427" s="46">
        <f t="shared" si="40"/>
        <v>1453.0929550000035</v>
      </c>
      <c r="H427" s="46">
        <f t="shared" si="41"/>
        <v>1424.4086499999994</v>
      </c>
    </row>
    <row r="428" spans="1:12" x14ac:dyDescent="0.2">
      <c r="C428" s="9">
        <v>0.55833333333333335</v>
      </c>
      <c r="D428">
        <v>56.850999999999999</v>
      </c>
      <c r="E428">
        <v>574</v>
      </c>
      <c r="F428">
        <v>513.29999999999995</v>
      </c>
      <c r="G428" s="46">
        <f t="shared" si="40"/>
        <v>1520.7584950000037</v>
      </c>
      <c r="H428" s="46">
        <f t="shared" si="41"/>
        <v>1454.809109999999</v>
      </c>
    </row>
    <row r="429" spans="1:12" x14ac:dyDescent="0.2">
      <c r="C429" s="9">
        <v>0.55833333333333335</v>
      </c>
      <c r="D429">
        <v>57.151000000000003</v>
      </c>
      <c r="E429">
        <v>578.9</v>
      </c>
      <c r="F429">
        <v>510.1</v>
      </c>
      <c r="G429" s="46">
        <f t="shared" si="40"/>
        <v>1504.0872750000033</v>
      </c>
      <c r="H429" s="46">
        <f t="shared" si="41"/>
        <v>1423.4279899999997</v>
      </c>
    </row>
    <row r="431" spans="1:12" s="8" customFormat="1" x14ac:dyDescent="0.2">
      <c r="A431" s="7" t="s">
        <v>9</v>
      </c>
      <c r="B431" s="7" t="s">
        <v>12</v>
      </c>
      <c r="C431" s="3" t="s">
        <v>3</v>
      </c>
      <c r="D431" s="25" t="s">
        <v>4</v>
      </c>
      <c r="E431" s="3" t="s">
        <v>2</v>
      </c>
      <c r="F431" s="3" t="s">
        <v>0</v>
      </c>
      <c r="G431" s="12" t="s">
        <v>21</v>
      </c>
      <c r="H431" s="12" t="s">
        <v>22</v>
      </c>
      <c r="I431" s="14" t="s">
        <v>24</v>
      </c>
      <c r="J431" s="14" t="s">
        <v>25</v>
      </c>
      <c r="K431" s="22" t="s">
        <v>26</v>
      </c>
      <c r="L431" s="22" t="s">
        <v>27</v>
      </c>
    </row>
    <row r="432" spans="1:12" s="5" customFormat="1" x14ac:dyDescent="0.2">
      <c r="A432" s="6" t="s">
        <v>10</v>
      </c>
      <c r="B432" s="6" t="s">
        <v>11</v>
      </c>
      <c r="C432" s="4" t="s">
        <v>5</v>
      </c>
      <c r="D432" s="26" t="s">
        <v>6</v>
      </c>
      <c r="E432" s="4" t="s">
        <v>7</v>
      </c>
      <c r="F432" s="4" t="s">
        <v>8</v>
      </c>
      <c r="G432" s="13" t="s">
        <v>23</v>
      </c>
      <c r="H432" s="13" t="s">
        <v>23</v>
      </c>
      <c r="I432" s="15" t="s">
        <v>23</v>
      </c>
      <c r="J432" s="15" t="s">
        <v>23</v>
      </c>
      <c r="K432" s="23" t="s">
        <v>28</v>
      </c>
      <c r="L432" s="23" t="s">
        <v>28</v>
      </c>
    </row>
    <row r="433" spans="1:12" x14ac:dyDescent="0.2">
      <c r="A433">
        <v>12</v>
      </c>
      <c r="B433">
        <v>50</v>
      </c>
      <c r="C433" s="9">
        <v>0.55972222222222223</v>
      </c>
      <c r="D433">
        <v>13.361000000000001</v>
      </c>
      <c r="E433">
        <v>568.29999999999995</v>
      </c>
      <c r="F433">
        <v>538.20000000000005</v>
      </c>
      <c r="G433" s="46">
        <f t="shared" ref="G433:G462" si="42">(-(E433-$J$11)-(F433-$J$12))*$C$3</f>
        <v>1332.4717750000034</v>
      </c>
      <c r="H433" s="46">
        <f t="shared" ref="H433:H462" si="43">(F433-$J$12)*C$3</f>
        <v>1698.9934499999999</v>
      </c>
      <c r="I433" s="46">
        <f>AVERAGE(G433:G444)-$J$6</f>
        <v>1305.6180353333398</v>
      </c>
      <c r="J433" s="46">
        <f>AVERAGE(H433:H444)-$K$6</f>
        <v>1451.8834743333309</v>
      </c>
      <c r="K433" s="11">
        <f>I433/($E$8*A433^2)</f>
        <v>0.67161421570645052</v>
      </c>
      <c r="L433" s="11">
        <f>J433/($E$8*A433^2)</f>
        <v>0.7468536390603554</v>
      </c>
    </row>
    <row r="434" spans="1:12" x14ac:dyDescent="0.2">
      <c r="C434" s="9">
        <v>0.55972222222222223</v>
      </c>
      <c r="D434">
        <v>14.491</v>
      </c>
      <c r="E434">
        <v>568.29999999999995</v>
      </c>
      <c r="F434">
        <v>539.1</v>
      </c>
      <c r="G434" s="46">
        <f t="shared" si="42"/>
        <v>1323.6458350000034</v>
      </c>
      <c r="H434" s="46">
        <f t="shared" si="43"/>
        <v>1707.8193899999997</v>
      </c>
    </row>
    <row r="435" spans="1:12" x14ac:dyDescent="0.2">
      <c r="C435" s="9">
        <v>0.55972222222222223</v>
      </c>
      <c r="D435">
        <v>14.721</v>
      </c>
      <c r="E435">
        <v>565.6</v>
      </c>
      <c r="F435">
        <v>538.5</v>
      </c>
      <c r="G435" s="46">
        <f t="shared" si="42"/>
        <v>1356.0076150000032</v>
      </c>
      <c r="H435" s="46">
        <f t="shared" si="43"/>
        <v>1701.9354299999995</v>
      </c>
    </row>
    <row r="436" spans="1:12" x14ac:dyDescent="0.2">
      <c r="C436" s="9">
        <v>0.55972222222222223</v>
      </c>
      <c r="D436">
        <v>15.21</v>
      </c>
      <c r="E436">
        <v>567.5</v>
      </c>
      <c r="F436">
        <v>538.5</v>
      </c>
      <c r="G436" s="46">
        <f t="shared" si="42"/>
        <v>1337.3750750000033</v>
      </c>
      <c r="H436" s="46">
        <f t="shared" si="43"/>
        <v>1701.9354299999995</v>
      </c>
    </row>
    <row r="437" spans="1:12" x14ac:dyDescent="0.2">
      <c r="C437" s="9">
        <v>0.55972222222222223</v>
      </c>
      <c r="D437">
        <v>15.920999999999999</v>
      </c>
      <c r="E437">
        <v>568.9</v>
      </c>
      <c r="F437">
        <v>537.70000000000005</v>
      </c>
      <c r="G437" s="46">
        <f t="shared" si="42"/>
        <v>1331.491115000003</v>
      </c>
      <c r="H437" s="46">
        <f t="shared" si="43"/>
        <v>1694.09015</v>
      </c>
    </row>
    <row r="438" spans="1:12" x14ac:dyDescent="0.2">
      <c r="C438" s="9">
        <v>0.55972222222222223</v>
      </c>
      <c r="D438">
        <v>16.541</v>
      </c>
      <c r="E438">
        <v>571.20000000000005</v>
      </c>
      <c r="F438">
        <v>535.9</v>
      </c>
      <c r="G438" s="46">
        <f t="shared" si="42"/>
        <v>1326.587815000003</v>
      </c>
      <c r="H438" s="46">
        <f t="shared" si="43"/>
        <v>1676.4382699999992</v>
      </c>
    </row>
    <row r="439" spans="1:12" x14ac:dyDescent="0.2">
      <c r="C439" s="9">
        <v>0.55972222222222223</v>
      </c>
      <c r="D439">
        <v>16.811</v>
      </c>
      <c r="E439">
        <v>568.4</v>
      </c>
      <c r="F439">
        <v>537.20000000000005</v>
      </c>
      <c r="G439" s="46">
        <f t="shared" si="42"/>
        <v>1341.2977150000031</v>
      </c>
      <c r="H439" s="46">
        <f t="shared" si="43"/>
        <v>1689.1868499999998</v>
      </c>
    </row>
    <row r="440" spans="1:12" x14ac:dyDescent="0.2">
      <c r="C440" s="9">
        <v>0.55972222222222223</v>
      </c>
      <c r="D440">
        <v>17.401</v>
      </c>
      <c r="E440">
        <v>567.20000000000005</v>
      </c>
      <c r="F440">
        <v>538.20000000000005</v>
      </c>
      <c r="G440" s="46">
        <f t="shared" si="42"/>
        <v>1343.2590350000023</v>
      </c>
      <c r="H440" s="46">
        <f t="shared" si="43"/>
        <v>1698.9934499999999</v>
      </c>
    </row>
    <row r="441" spans="1:12" x14ac:dyDescent="0.2">
      <c r="C441" s="9">
        <v>0.55972222222222223</v>
      </c>
      <c r="D441">
        <v>18.100000000000001</v>
      </c>
      <c r="E441">
        <v>569.4</v>
      </c>
      <c r="F441">
        <v>537.20000000000005</v>
      </c>
      <c r="G441" s="46">
        <f t="shared" si="42"/>
        <v>1331.491115000003</v>
      </c>
      <c r="H441" s="46">
        <f t="shared" si="43"/>
        <v>1689.1868499999998</v>
      </c>
    </row>
    <row r="442" spans="1:12" x14ac:dyDescent="0.2">
      <c r="C442" s="9">
        <v>0.55972222222222223</v>
      </c>
      <c r="D442">
        <v>18.620999999999999</v>
      </c>
      <c r="E442">
        <v>565.6</v>
      </c>
      <c r="F442">
        <v>538.29999999999995</v>
      </c>
      <c r="G442" s="46">
        <f t="shared" si="42"/>
        <v>1357.9689350000035</v>
      </c>
      <c r="H442" s="46">
        <f t="shared" si="43"/>
        <v>1699.974109999999</v>
      </c>
    </row>
    <row r="443" spans="1:12" x14ac:dyDescent="0.2">
      <c r="C443" s="9">
        <v>0.55972222222222223</v>
      </c>
      <c r="D443">
        <v>18.911000000000001</v>
      </c>
      <c r="E443">
        <v>563.1</v>
      </c>
      <c r="F443">
        <v>539.6</v>
      </c>
      <c r="G443" s="46">
        <f t="shared" si="42"/>
        <v>1369.7368550000028</v>
      </c>
      <c r="H443" s="46">
        <f t="shared" si="43"/>
        <v>1712.7226899999996</v>
      </c>
    </row>
    <row r="444" spans="1:12" x14ac:dyDescent="0.2">
      <c r="C444" s="9">
        <v>0.55972222222222223</v>
      </c>
      <c r="D444">
        <v>19.510999999999999</v>
      </c>
      <c r="E444">
        <v>566.70000000000005</v>
      </c>
      <c r="F444">
        <v>537.79999999999995</v>
      </c>
      <c r="G444" s="46">
        <f t="shared" si="42"/>
        <v>1352.0849750000032</v>
      </c>
      <c r="H444" s="46">
        <f t="shared" si="43"/>
        <v>1695.070809999999</v>
      </c>
    </row>
    <row r="445" spans="1:12" x14ac:dyDescent="0.2">
      <c r="C445" s="9">
        <v>0.55972222222222223</v>
      </c>
      <c r="D445">
        <v>20.991</v>
      </c>
      <c r="E445">
        <v>568.6</v>
      </c>
      <c r="F445">
        <v>537.70000000000005</v>
      </c>
      <c r="G445" s="46">
        <f t="shared" si="42"/>
        <v>1334.4330950000026</v>
      </c>
      <c r="H445" s="46">
        <f t="shared" si="43"/>
        <v>1694.09015</v>
      </c>
    </row>
    <row r="446" spans="1:12" x14ac:dyDescent="0.2">
      <c r="C446" s="9">
        <v>0.55972222222222223</v>
      </c>
      <c r="D446">
        <v>21.291</v>
      </c>
      <c r="E446">
        <v>565.6</v>
      </c>
      <c r="F446">
        <v>538.9</v>
      </c>
      <c r="G446" s="46">
        <f t="shared" si="42"/>
        <v>1352.0849750000032</v>
      </c>
      <c r="H446" s="46">
        <f t="shared" si="43"/>
        <v>1705.8580699999993</v>
      </c>
    </row>
    <row r="447" spans="1:12" x14ac:dyDescent="0.2">
      <c r="C447" s="9">
        <v>0.55972222222222223</v>
      </c>
      <c r="D447">
        <v>21.600999999999999</v>
      </c>
      <c r="E447">
        <v>568.9</v>
      </c>
      <c r="F447">
        <v>539.4</v>
      </c>
      <c r="G447" s="46">
        <f t="shared" si="42"/>
        <v>1314.8198950000037</v>
      </c>
      <c r="H447" s="46">
        <f t="shared" si="43"/>
        <v>1710.7613699999993</v>
      </c>
    </row>
    <row r="448" spans="1:12" x14ac:dyDescent="0.2">
      <c r="C448" s="9">
        <v>0.55972222222222223</v>
      </c>
      <c r="D448">
        <v>21.881</v>
      </c>
      <c r="E448">
        <v>567.20000000000005</v>
      </c>
      <c r="F448">
        <v>537.79999999999995</v>
      </c>
      <c r="G448" s="46">
        <f t="shared" si="42"/>
        <v>1347.1816750000032</v>
      </c>
      <c r="H448" s="46">
        <f t="shared" si="43"/>
        <v>1695.070809999999</v>
      </c>
    </row>
    <row r="449" spans="1:12" x14ac:dyDescent="0.2">
      <c r="C449" s="9">
        <v>0.55972222222222223</v>
      </c>
      <c r="D449">
        <v>22.140999999999998</v>
      </c>
      <c r="E449">
        <v>562.20000000000005</v>
      </c>
      <c r="F449">
        <v>540.5</v>
      </c>
      <c r="G449" s="46">
        <f t="shared" si="42"/>
        <v>1369.7368550000028</v>
      </c>
      <c r="H449" s="46">
        <f t="shared" si="43"/>
        <v>1721.5486299999995</v>
      </c>
    </row>
    <row r="450" spans="1:12" x14ac:dyDescent="0.2">
      <c r="C450" s="9">
        <v>0.55972222222222223</v>
      </c>
      <c r="D450">
        <v>22.471</v>
      </c>
      <c r="E450">
        <v>565.6</v>
      </c>
      <c r="F450">
        <v>539.5</v>
      </c>
      <c r="G450" s="46">
        <f t="shared" si="42"/>
        <v>1346.2010150000031</v>
      </c>
      <c r="H450" s="46">
        <f t="shared" si="43"/>
        <v>1711.7420299999994</v>
      </c>
    </row>
    <row r="451" spans="1:12" x14ac:dyDescent="0.2">
      <c r="C451" s="9">
        <v>0.55972222222222223</v>
      </c>
      <c r="D451">
        <v>23.100999999999999</v>
      </c>
      <c r="E451">
        <v>566.79999999999995</v>
      </c>
      <c r="F451">
        <v>537.6</v>
      </c>
      <c r="G451" s="46">
        <f t="shared" si="42"/>
        <v>1353.0656350000036</v>
      </c>
      <c r="H451" s="46">
        <f t="shared" si="43"/>
        <v>1693.1094899999996</v>
      </c>
    </row>
    <row r="452" spans="1:12" x14ac:dyDescent="0.2">
      <c r="C452" s="9">
        <v>0.55972222222222223</v>
      </c>
      <c r="D452">
        <v>23.670999999999999</v>
      </c>
      <c r="E452">
        <v>569.70000000000005</v>
      </c>
      <c r="F452">
        <v>536.9</v>
      </c>
      <c r="G452" s="46">
        <f t="shared" si="42"/>
        <v>1331.491115000003</v>
      </c>
      <c r="H452" s="46">
        <f t="shared" si="43"/>
        <v>1686.2448699999993</v>
      </c>
    </row>
    <row r="453" spans="1:12" x14ac:dyDescent="0.2">
      <c r="C453" s="9">
        <v>0.55972222222222223</v>
      </c>
      <c r="D453">
        <v>24.241</v>
      </c>
      <c r="E453">
        <v>568.9</v>
      </c>
      <c r="F453">
        <v>536.70000000000005</v>
      </c>
      <c r="G453" s="46">
        <f t="shared" si="42"/>
        <v>1341.2977150000031</v>
      </c>
      <c r="H453" s="46">
        <f t="shared" si="43"/>
        <v>1684.2835499999999</v>
      </c>
    </row>
    <row r="454" spans="1:12" x14ac:dyDescent="0.2">
      <c r="C454" s="9">
        <v>0.55972222222222223</v>
      </c>
      <c r="D454">
        <v>24.571000000000002</v>
      </c>
      <c r="E454">
        <v>570.1</v>
      </c>
      <c r="F454">
        <v>537</v>
      </c>
      <c r="G454" s="46">
        <f t="shared" si="42"/>
        <v>1326.587815000003</v>
      </c>
      <c r="H454" s="46">
        <f t="shared" si="43"/>
        <v>1687.2255299999995</v>
      </c>
    </row>
    <row r="455" spans="1:12" x14ac:dyDescent="0.2">
      <c r="C455" s="9">
        <v>0.55972222222222223</v>
      </c>
      <c r="D455">
        <v>25.161000000000001</v>
      </c>
      <c r="E455">
        <v>566.5</v>
      </c>
      <c r="F455">
        <v>539.70000000000005</v>
      </c>
      <c r="G455" s="46">
        <f t="shared" si="42"/>
        <v>1335.4137550000028</v>
      </c>
      <c r="H455" s="46">
        <f t="shared" si="43"/>
        <v>1713.70335</v>
      </c>
    </row>
    <row r="456" spans="1:12" x14ac:dyDescent="0.2">
      <c r="C456" s="9">
        <v>0.55972222222222223</v>
      </c>
      <c r="D456">
        <v>26.831</v>
      </c>
      <c r="E456">
        <v>563.1</v>
      </c>
      <c r="F456">
        <v>537.29999999999995</v>
      </c>
      <c r="G456" s="46">
        <f t="shared" si="42"/>
        <v>1392.2920350000036</v>
      </c>
      <c r="H456" s="46">
        <f t="shared" si="43"/>
        <v>1690.1675099999991</v>
      </c>
    </row>
    <row r="457" spans="1:12" x14ac:dyDescent="0.2">
      <c r="C457" s="9">
        <v>0.55972222222222223</v>
      </c>
      <c r="D457">
        <v>27.251000000000001</v>
      </c>
      <c r="E457">
        <v>569.29999999999995</v>
      </c>
      <c r="F457">
        <v>538.9</v>
      </c>
      <c r="G457" s="46">
        <f t="shared" si="42"/>
        <v>1315.8005550000039</v>
      </c>
      <c r="H457" s="46">
        <f t="shared" si="43"/>
        <v>1705.8580699999993</v>
      </c>
    </row>
    <row r="458" spans="1:12" x14ac:dyDescent="0.2">
      <c r="C458" s="9">
        <v>0.55972222222222223</v>
      </c>
      <c r="D458">
        <v>27.541</v>
      </c>
      <c r="E458">
        <v>565.4</v>
      </c>
      <c r="F458">
        <v>540.20000000000005</v>
      </c>
      <c r="G458" s="46">
        <f t="shared" si="42"/>
        <v>1341.2977150000031</v>
      </c>
      <c r="H458" s="46">
        <f t="shared" si="43"/>
        <v>1718.6066499999999</v>
      </c>
    </row>
    <row r="459" spans="1:12" x14ac:dyDescent="0.2">
      <c r="C459" s="9">
        <v>0.55972222222222223</v>
      </c>
      <c r="D459">
        <v>28.161000000000001</v>
      </c>
      <c r="E459">
        <v>559.20000000000005</v>
      </c>
      <c r="F459">
        <v>541.9</v>
      </c>
      <c r="G459" s="46">
        <f t="shared" si="42"/>
        <v>1385.4274150000031</v>
      </c>
      <c r="H459" s="46">
        <f t="shared" si="43"/>
        <v>1735.2778699999992</v>
      </c>
    </row>
    <row r="460" spans="1:12" x14ac:dyDescent="0.2">
      <c r="C460" s="9">
        <v>0.55972222222222223</v>
      </c>
      <c r="D460">
        <v>28.460999999999999</v>
      </c>
      <c r="E460">
        <v>563.20000000000005</v>
      </c>
      <c r="F460">
        <v>539.79999999999995</v>
      </c>
      <c r="G460" s="46">
        <f t="shared" si="42"/>
        <v>1366.7948750000032</v>
      </c>
      <c r="H460" s="46">
        <f t="shared" si="43"/>
        <v>1714.684009999999</v>
      </c>
    </row>
    <row r="461" spans="1:12" x14ac:dyDescent="0.2">
      <c r="C461" s="9">
        <v>0.55972222222222223</v>
      </c>
      <c r="D461">
        <v>29.51</v>
      </c>
      <c r="E461">
        <v>565</v>
      </c>
      <c r="F461">
        <v>538.79999999999995</v>
      </c>
      <c r="G461" s="46">
        <f t="shared" si="42"/>
        <v>1358.9495950000037</v>
      </c>
      <c r="H461" s="46">
        <f t="shared" si="43"/>
        <v>1704.8774099999989</v>
      </c>
    </row>
    <row r="462" spans="1:12" x14ac:dyDescent="0.2">
      <c r="C462" s="9">
        <v>0.55972222222222223</v>
      </c>
      <c r="D462">
        <v>29.640999999999998</v>
      </c>
      <c r="E462">
        <v>567.9</v>
      </c>
      <c r="F462">
        <v>538.9</v>
      </c>
      <c r="G462" s="46">
        <f t="shared" si="42"/>
        <v>1329.5297950000038</v>
      </c>
      <c r="H462" s="46">
        <f t="shared" si="43"/>
        <v>1705.8580699999993</v>
      </c>
    </row>
    <row r="464" spans="1:12" s="8" customFormat="1" x14ac:dyDescent="0.2">
      <c r="A464" s="7" t="s">
        <v>9</v>
      </c>
      <c r="B464" s="7" t="s">
        <v>12</v>
      </c>
      <c r="C464" s="3" t="s">
        <v>3</v>
      </c>
      <c r="D464" s="25" t="s">
        <v>4</v>
      </c>
      <c r="E464" s="3" t="s">
        <v>2</v>
      </c>
      <c r="F464" s="3" t="s">
        <v>0</v>
      </c>
      <c r="G464" s="12" t="s">
        <v>21</v>
      </c>
      <c r="H464" s="12" t="s">
        <v>22</v>
      </c>
      <c r="I464" s="14" t="s">
        <v>24</v>
      </c>
      <c r="J464" s="14" t="s">
        <v>25</v>
      </c>
      <c r="K464" s="22" t="s">
        <v>26</v>
      </c>
      <c r="L464" s="22" t="s">
        <v>27</v>
      </c>
    </row>
    <row r="465" spans="1:12" s="5" customFormat="1" x14ac:dyDescent="0.2">
      <c r="A465" s="6" t="s">
        <v>10</v>
      </c>
      <c r="B465" s="6" t="s">
        <v>11</v>
      </c>
      <c r="C465" s="4" t="s">
        <v>5</v>
      </c>
      <c r="D465" s="26" t="s">
        <v>6</v>
      </c>
      <c r="E465" s="4" t="s">
        <v>7</v>
      </c>
      <c r="F465" s="4" t="s">
        <v>8</v>
      </c>
      <c r="G465" s="13" t="s">
        <v>23</v>
      </c>
      <c r="H465" s="13" t="s">
        <v>23</v>
      </c>
      <c r="I465" s="15" t="s">
        <v>23</v>
      </c>
      <c r="J465" s="15" t="s">
        <v>23</v>
      </c>
      <c r="K465" s="23" t="s">
        <v>28</v>
      </c>
      <c r="L465" s="23" t="s">
        <v>28</v>
      </c>
    </row>
    <row r="466" spans="1:12" x14ac:dyDescent="0.2">
      <c r="A466">
        <v>12</v>
      </c>
      <c r="B466">
        <v>60</v>
      </c>
      <c r="C466" s="9">
        <v>0.56041666666666667</v>
      </c>
      <c r="D466">
        <v>31.721</v>
      </c>
      <c r="E466">
        <v>557.29999999999995</v>
      </c>
      <c r="F466">
        <v>567.9</v>
      </c>
      <c r="G466" s="46">
        <f t="shared" ref="G466:G500" si="44">(-(E466-$J$11)-(F466-$J$12))*$C$3</f>
        <v>1149.088355000004</v>
      </c>
      <c r="H466" s="46">
        <f t="shared" ref="H466:H500" si="45">(F466-$J$12)*C$3</f>
        <v>1990.2494699999993</v>
      </c>
      <c r="I466" s="46">
        <f>AVERAGE(G466:G477)-$J$6</f>
        <v>1095.838517000007</v>
      </c>
      <c r="J466" s="46">
        <f>AVERAGE(H466:H477)-$K$6</f>
        <v>1725.0790059999979</v>
      </c>
      <c r="K466" s="11">
        <f>I466/($E$8*A466^2)</f>
        <v>0.56370294084362493</v>
      </c>
      <c r="L466" s="11">
        <f>J466/($E$8*A466^2)</f>
        <v>0.88738631995884665</v>
      </c>
    </row>
    <row r="467" spans="1:12" x14ac:dyDescent="0.2">
      <c r="C467" s="9">
        <v>0.56041666666666667</v>
      </c>
      <c r="D467">
        <v>33.511000000000003</v>
      </c>
      <c r="E467">
        <v>557.4</v>
      </c>
      <c r="F467">
        <v>570.6</v>
      </c>
      <c r="G467" s="46">
        <f t="shared" si="44"/>
        <v>1121.6298750000033</v>
      </c>
      <c r="H467" s="46">
        <f t="shared" si="45"/>
        <v>2016.7272899999996</v>
      </c>
    </row>
    <row r="468" spans="1:12" x14ac:dyDescent="0.2">
      <c r="C468" s="9">
        <v>0.56041666666666667</v>
      </c>
      <c r="D468">
        <v>33.801000000000002</v>
      </c>
      <c r="E468">
        <v>558.20000000000005</v>
      </c>
      <c r="F468">
        <v>567.4</v>
      </c>
      <c r="G468" s="46">
        <f t="shared" si="44"/>
        <v>1145.165715000003</v>
      </c>
      <c r="H468" s="46">
        <f t="shared" si="45"/>
        <v>1985.3461699999993</v>
      </c>
    </row>
    <row r="469" spans="1:12" x14ac:dyDescent="0.2">
      <c r="C469" s="9">
        <v>0.56041666666666667</v>
      </c>
      <c r="D469">
        <v>34.909999999999997</v>
      </c>
      <c r="E469">
        <v>561.79999999999995</v>
      </c>
      <c r="F469">
        <v>565.6</v>
      </c>
      <c r="G469" s="46">
        <f t="shared" si="44"/>
        <v>1127.5138350000036</v>
      </c>
      <c r="H469" s="46">
        <f t="shared" si="45"/>
        <v>1967.6942899999997</v>
      </c>
    </row>
    <row r="470" spans="1:12" x14ac:dyDescent="0.2">
      <c r="C470" s="9">
        <v>0.56041666666666667</v>
      </c>
      <c r="D470">
        <v>34.390999999999998</v>
      </c>
      <c r="E470">
        <v>560.79999999999995</v>
      </c>
      <c r="F470">
        <v>565.70000000000005</v>
      </c>
      <c r="G470" s="46">
        <f t="shared" si="44"/>
        <v>1136.3397750000033</v>
      </c>
      <c r="H470" s="46">
        <f t="shared" si="45"/>
        <v>1968.6749499999999</v>
      </c>
    </row>
    <row r="471" spans="1:12" x14ac:dyDescent="0.2">
      <c r="C471" s="9">
        <v>0.56041666666666667</v>
      </c>
      <c r="D471">
        <v>34.981000000000002</v>
      </c>
      <c r="E471">
        <v>560.70000000000005</v>
      </c>
      <c r="F471">
        <v>565.9</v>
      </c>
      <c r="G471" s="46">
        <f t="shared" si="44"/>
        <v>1135.3591150000032</v>
      </c>
      <c r="H471" s="46">
        <f t="shared" si="45"/>
        <v>1970.6362699999993</v>
      </c>
    </row>
    <row r="472" spans="1:12" x14ac:dyDescent="0.2">
      <c r="C472" s="9">
        <v>0.56041666666666667</v>
      </c>
      <c r="D472">
        <v>35.570999999999998</v>
      </c>
      <c r="E472">
        <v>561.70000000000005</v>
      </c>
      <c r="F472">
        <v>565.5</v>
      </c>
      <c r="G472" s="46">
        <f t="shared" si="44"/>
        <v>1129.4751550000028</v>
      </c>
      <c r="H472" s="46">
        <f t="shared" si="45"/>
        <v>1966.7136299999995</v>
      </c>
    </row>
    <row r="473" spans="1:12" x14ac:dyDescent="0.2">
      <c r="C473" s="9">
        <v>0.56041666666666667</v>
      </c>
      <c r="D473">
        <v>35.881</v>
      </c>
      <c r="E473">
        <v>561.1</v>
      </c>
      <c r="F473">
        <v>565.9</v>
      </c>
      <c r="G473" s="46">
        <f t="shared" si="44"/>
        <v>1131.4364750000034</v>
      </c>
      <c r="H473" s="46">
        <f t="shared" si="45"/>
        <v>1970.6362699999993</v>
      </c>
    </row>
    <row r="474" spans="1:12" x14ac:dyDescent="0.2">
      <c r="C474" s="9">
        <v>0.56041666666666667</v>
      </c>
      <c r="D474">
        <v>36.481000000000002</v>
      </c>
      <c r="E474">
        <v>567.5</v>
      </c>
      <c r="F474">
        <v>562.6</v>
      </c>
      <c r="G474" s="46">
        <f t="shared" si="44"/>
        <v>1101.0360150000031</v>
      </c>
      <c r="H474" s="46">
        <f t="shared" si="45"/>
        <v>1938.2744899999998</v>
      </c>
    </row>
    <row r="475" spans="1:12" x14ac:dyDescent="0.2">
      <c r="C475" s="9">
        <v>0.56041666666666667</v>
      </c>
      <c r="D475">
        <v>37.81</v>
      </c>
      <c r="E475">
        <v>565.79999999999995</v>
      </c>
      <c r="F475">
        <v>562.20000000000005</v>
      </c>
      <c r="G475" s="46">
        <f t="shared" si="44"/>
        <v>1121.6298750000033</v>
      </c>
      <c r="H475" s="46">
        <f t="shared" si="45"/>
        <v>1934.35185</v>
      </c>
    </row>
    <row r="476" spans="1:12" x14ac:dyDescent="0.2">
      <c r="C476" s="9">
        <v>0.56041666666666667</v>
      </c>
      <c r="D476">
        <v>37.371000000000002</v>
      </c>
      <c r="E476">
        <v>561</v>
      </c>
      <c r="F476">
        <v>564.70000000000005</v>
      </c>
      <c r="G476" s="46">
        <f t="shared" si="44"/>
        <v>1144.1850550000029</v>
      </c>
      <c r="H476" s="46">
        <f t="shared" si="45"/>
        <v>1958.86835</v>
      </c>
    </row>
    <row r="477" spans="1:12" x14ac:dyDescent="0.2">
      <c r="C477" s="9">
        <v>0.56041666666666667</v>
      </c>
      <c r="D477">
        <v>37.970999999999997</v>
      </c>
      <c r="E477">
        <v>559.29999999999995</v>
      </c>
      <c r="F477">
        <v>566.5</v>
      </c>
      <c r="G477" s="46">
        <f t="shared" si="44"/>
        <v>1143.2043950000038</v>
      </c>
      <c r="H477" s="46">
        <f t="shared" si="45"/>
        <v>1976.5202299999994</v>
      </c>
    </row>
    <row r="478" spans="1:12" x14ac:dyDescent="0.2">
      <c r="C478" s="9">
        <v>0.56041666666666667</v>
      </c>
      <c r="D478">
        <v>39.460999999999999</v>
      </c>
      <c r="E478">
        <v>563.79999999999995</v>
      </c>
      <c r="F478">
        <v>564.4</v>
      </c>
      <c r="G478" s="46">
        <f t="shared" si="44"/>
        <v>1119.6685550000041</v>
      </c>
      <c r="H478" s="46">
        <f t="shared" si="45"/>
        <v>1955.9263699999992</v>
      </c>
    </row>
    <row r="479" spans="1:12" x14ac:dyDescent="0.2">
      <c r="C479" s="9">
        <v>0.56041666666666667</v>
      </c>
      <c r="D479">
        <v>39.750999999999998</v>
      </c>
      <c r="E479">
        <v>560.79999999999995</v>
      </c>
      <c r="F479">
        <v>565.9</v>
      </c>
      <c r="G479" s="46">
        <f t="shared" si="44"/>
        <v>1134.3784550000039</v>
      </c>
      <c r="H479" s="46">
        <f t="shared" si="45"/>
        <v>1970.6362699999993</v>
      </c>
    </row>
    <row r="480" spans="1:12" x14ac:dyDescent="0.2">
      <c r="C480" s="9">
        <v>0.56041666666666667</v>
      </c>
      <c r="D480">
        <v>40.51</v>
      </c>
      <c r="E480">
        <v>559.4</v>
      </c>
      <c r="F480">
        <v>566.20000000000005</v>
      </c>
      <c r="G480" s="46">
        <f t="shared" si="44"/>
        <v>1145.165715000003</v>
      </c>
      <c r="H480" s="46">
        <f t="shared" si="45"/>
        <v>1973.5782499999998</v>
      </c>
    </row>
    <row r="481" spans="3:8" x14ac:dyDescent="0.2">
      <c r="C481" s="9">
        <v>0.56041666666666667</v>
      </c>
      <c r="D481">
        <v>40.360999999999997</v>
      </c>
      <c r="E481">
        <v>558</v>
      </c>
      <c r="F481">
        <v>566.9</v>
      </c>
      <c r="G481" s="46">
        <f t="shared" si="44"/>
        <v>1152.0303350000036</v>
      </c>
      <c r="H481" s="46">
        <f t="shared" si="45"/>
        <v>1980.4428699999992</v>
      </c>
    </row>
    <row r="482" spans="3:8" x14ac:dyDescent="0.2">
      <c r="C482" s="9">
        <v>0.56041666666666667</v>
      </c>
      <c r="D482">
        <v>40.651000000000003</v>
      </c>
      <c r="E482">
        <v>560.6</v>
      </c>
      <c r="F482">
        <v>566</v>
      </c>
      <c r="G482" s="46">
        <f t="shared" si="44"/>
        <v>1135.3591150000032</v>
      </c>
      <c r="H482" s="46">
        <f t="shared" si="45"/>
        <v>1971.6169299999995</v>
      </c>
    </row>
    <row r="483" spans="3:8" x14ac:dyDescent="0.2">
      <c r="C483" s="9">
        <v>0.56041666666666667</v>
      </c>
      <c r="D483">
        <v>40.960999999999999</v>
      </c>
      <c r="E483">
        <v>563.29999999999995</v>
      </c>
      <c r="F483">
        <v>567.1</v>
      </c>
      <c r="G483" s="46">
        <f t="shared" si="44"/>
        <v>1098.0940350000035</v>
      </c>
      <c r="H483" s="46">
        <f t="shared" si="45"/>
        <v>1982.4041899999997</v>
      </c>
    </row>
    <row r="484" spans="3:8" x14ac:dyDescent="0.2">
      <c r="C484" s="9">
        <v>0.56041666666666667</v>
      </c>
      <c r="D484">
        <v>41.561</v>
      </c>
      <c r="E484">
        <v>556.6</v>
      </c>
      <c r="F484">
        <v>568.70000000000005</v>
      </c>
      <c r="G484" s="46">
        <f t="shared" si="44"/>
        <v>1148.1076950000026</v>
      </c>
      <c r="H484" s="46">
        <f t="shared" si="45"/>
        <v>1998.09475</v>
      </c>
    </row>
    <row r="485" spans="3:8" x14ac:dyDescent="0.2">
      <c r="C485" s="9">
        <v>0.56041666666666667</v>
      </c>
      <c r="D485">
        <v>42.151000000000003</v>
      </c>
      <c r="E485">
        <v>558.9</v>
      </c>
      <c r="F485">
        <v>567.5</v>
      </c>
      <c r="G485" s="46">
        <f t="shared" si="44"/>
        <v>1137.3204350000035</v>
      </c>
      <c r="H485" s="46">
        <f t="shared" si="45"/>
        <v>1986.3268299999995</v>
      </c>
    </row>
    <row r="486" spans="3:8" x14ac:dyDescent="0.2">
      <c r="C486" s="9">
        <v>0.56041666666666667</v>
      </c>
      <c r="D486">
        <v>42.441000000000003</v>
      </c>
      <c r="E486">
        <v>559.5</v>
      </c>
      <c r="F486">
        <v>566.9</v>
      </c>
      <c r="G486" s="46">
        <f t="shared" si="44"/>
        <v>1137.3204350000035</v>
      </c>
      <c r="H486" s="46">
        <f t="shared" si="45"/>
        <v>1980.4428699999992</v>
      </c>
    </row>
    <row r="487" spans="3:8" x14ac:dyDescent="0.2">
      <c r="C487" s="9">
        <v>0.56041666666666667</v>
      </c>
      <c r="D487">
        <v>43.71</v>
      </c>
      <c r="E487">
        <v>562.79999999999995</v>
      </c>
      <c r="F487">
        <v>566</v>
      </c>
      <c r="G487" s="46">
        <f t="shared" si="44"/>
        <v>1113.7845950000037</v>
      </c>
      <c r="H487" s="46">
        <f t="shared" si="45"/>
        <v>1971.6169299999995</v>
      </c>
    </row>
    <row r="488" spans="3:8" x14ac:dyDescent="0.2">
      <c r="C488" s="9">
        <v>0.56041666666666667</v>
      </c>
      <c r="D488">
        <v>43.640999999999998</v>
      </c>
      <c r="E488">
        <v>563.6</v>
      </c>
      <c r="F488">
        <v>564.29999999999995</v>
      </c>
      <c r="G488" s="46">
        <f t="shared" si="44"/>
        <v>1122.6105350000034</v>
      </c>
      <c r="H488" s="46">
        <f t="shared" si="45"/>
        <v>1954.9457099999991</v>
      </c>
    </row>
    <row r="489" spans="3:8" x14ac:dyDescent="0.2">
      <c r="C489" s="9">
        <v>0.56041666666666667</v>
      </c>
      <c r="D489">
        <v>44.250999999999998</v>
      </c>
      <c r="E489">
        <v>559.9</v>
      </c>
      <c r="F489">
        <v>566.79999999999995</v>
      </c>
      <c r="G489" s="46">
        <f t="shared" si="44"/>
        <v>1134.3784550000039</v>
      </c>
      <c r="H489" s="46">
        <f t="shared" si="45"/>
        <v>1979.462209999999</v>
      </c>
    </row>
    <row r="490" spans="3:8" x14ac:dyDescent="0.2">
      <c r="C490" s="9">
        <v>0.56041666666666667</v>
      </c>
      <c r="D490">
        <v>45.441000000000003</v>
      </c>
      <c r="E490">
        <v>560</v>
      </c>
      <c r="F490">
        <v>564.4</v>
      </c>
      <c r="G490" s="46">
        <f t="shared" si="44"/>
        <v>1156.9336350000035</v>
      </c>
      <c r="H490" s="46">
        <f t="shared" si="45"/>
        <v>1955.9263699999992</v>
      </c>
    </row>
    <row r="491" spans="3:8" x14ac:dyDescent="0.2">
      <c r="C491" s="9">
        <v>0.56041666666666667</v>
      </c>
      <c r="D491">
        <v>45.750999999999998</v>
      </c>
      <c r="E491">
        <v>564.1</v>
      </c>
      <c r="F491">
        <v>565.79999999999995</v>
      </c>
      <c r="G491" s="46">
        <f t="shared" si="44"/>
        <v>1102.9973350000034</v>
      </c>
      <c r="H491" s="46">
        <f t="shared" si="45"/>
        <v>1969.6556099999991</v>
      </c>
    </row>
    <row r="492" spans="3:8" x14ac:dyDescent="0.2">
      <c r="C492" s="9">
        <v>0.56041666666666667</v>
      </c>
      <c r="D492">
        <v>46.21</v>
      </c>
      <c r="E492">
        <v>561.4</v>
      </c>
      <c r="F492">
        <v>566.4</v>
      </c>
      <c r="G492" s="46">
        <f t="shared" si="44"/>
        <v>1123.5911950000038</v>
      </c>
      <c r="H492" s="46">
        <f t="shared" si="45"/>
        <v>1975.5395699999992</v>
      </c>
    </row>
    <row r="493" spans="3:8" x14ac:dyDescent="0.2">
      <c r="C493" s="9">
        <v>0.56041666666666667</v>
      </c>
      <c r="D493">
        <v>46.331000000000003</v>
      </c>
      <c r="E493">
        <v>560.29999999999995</v>
      </c>
      <c r="F493">
        <v>565.6</v>
      </c>
      <c r="G493" s="46">
        <f t="shared" si="44"/>
        <v>1142.2237350000034</v>
      </c>
      <c r="H493" s="46">
        <f t="shared" si="45"/>
        <v>1967.6942899999997</v>
      </c>
    </row>
    <row r="494" spans="3:8" x14ac:dyDescent="0.2">
      <c r="C494" s="9">
        <v>0.56041666666666667</v>
      </c>
      <c r="D494">
        <v>46.621000000000002</v>
      </c>
      <c r="E494">
        <v>560.79999999999995</v>
      </c>
      <c r="F494">
        <v>566.9</v>
      </c>
      <c r="G494" s="46">
        <f t="shared" si="44"/>
        <v>1124.571855000004</v>
      </c>
      <c r="H494" s="46">
        <f t="shared" si="45"/>
        <v>1980.4428699999992</v>
      </c>
    </row>
    <row r="495" spans="3:8" x14ac:dyDescent="0.2">
      <c r="C495" s="9">
        <v>0.56041666666666667</v>
      </c>
      <c r="D495">
        <v>47.220999999999997</v>
      </c>
      <c r="E495">
        <v>562</v>
      </c>
      <c r="F495">
        <v>565.9</v>
      </c>
      <c r="G495" s="46">
        <f t="shared" si="44"/>
        <v>1122.6105350000034</v>
      </c>
      <c r="H495" s="46">
        <f t="shared" si="45"/>
        <v>1970.6362699999993</v>
      </c>
    </row>
    <row r="496" spans="3:8" x14ac:dyDescent="0.2">
      <c r="C496" s="9">
        <v>0.56041666666666667</v>
      </c>
      <c r="D496">
        <v>47.820999999999998</v>
      </c>
      <c r="E496">
        <v>561.6</v>
      </c>
      <c r="F496">
        <v>565.9</v>
      </c>
      <c r="G496" s="46">
        <f t="shared" si="44"/>
        <v>1126.5331750000032</v>
      </c>
      <c r="H496" s="46">
        <f t="shared" si="45"/>
        <v>1970.6362699999993</v>
      </c>
    </row>
    <row r="497" spans="1:12" x14ac:dyDescent="0.2">
      <c r="C497" s="9">
        <v>0.56041666666666667</v>
      </c>
      <c r="D497">
        <v>48.121000000000002</v>
      </c>
      <c r="E497">
        <v>560.5</v>
      </c>
      <c r="F497">
        <v>566.29999999999995</v>
      </c>
      <c r="G497" s="46">
        <f t="shared" si="44"/>
        <v>1133.3977950000037</v>
      </c>
      <c r="H497" s="46">
        <f t="shared" si="45"/>
        <v>1974.5589099999991</v>
      </c>
    </row>
    <row r="498" spans="1:12" x14ac:dyDescent="0.2">
      <c r="C498" s="9">
        <v>0.56041666666666667</v>
      </c>
      <c r="D498">
        <v>48.701000000000001</v>
      </c>
      <c r="E498">
        <v>559.9</v>
      </c>
      <c r="F498">
        <v>566.4</v>
      </c>
      <c r="G498" s="46">
        <f t="shared" si="44"/>
        <v>1138.3010950000037</v>
      </c>
      <c r="H498" s="46">
        <f t="shared" si="45"/>
        <v>1975.5395699999992</v>
      </c>
    </row>
    <row r="499" spans="1:12" x14ac:dyDescent="0.2">
      <c r="C499" s="9">
        <v>0.56041666666666667</v>
      </c>
      <c r="D499">
        <v>49.290999999999997</v>
      </c>
      <c r="E499">
        <v>564.29999999999995</v>
      </c>
      <c r="F499">
        <v>563.29999999999995</v>
      </c>
      <c r="G499" s="46">
        <f t="shared" si="44"/>
        <v>1125.5525150000042</v>
      </c>
      <c r="H499" s="46">
        <f t="shared" si="45"/>
        <v>1945.1391099999989</v>
      </c>
    </row>
    <row r="500" spans="1:12" x14ac:dyDescent="0.2">
      <c r="C500" s="9">
        <v>0.56041666666666667</v>
      </c>
      <c r="D500">
        <v>49.610999999999997</v>
      </c>
      <c r="E500">
        <v>566.1</v>
      </c>
      <c r="F500">
        <v>561.79999999999995</v>
      </c>
      <c r="G500" s="46">
        <f t="shared" si="44"/>
        <v>1122.6105350000034</v>
      </c>
      <c r="H500" s="46">
        <f t="shared" si="45"/>
        <v>1930.4292099999991</v>
      </c>
    </row>
    <row r="502" spans="1:12" s="8" customFormat="1" x14ac:dyDescent="0.2">
      <c r="A502" s="7" t="s">
        <v>9</v>
      </c>
      <c r="B502" s="7" t="s">
        <v>12</v>
      </c>
      <c r="C502" s="3" t="s">
        <v>3</v>
      </c>
      <c r="D502" s="25" t="s">
        <v>4</v>
      </c>
      <c r="E502" s="3" t="s">
        <v>2</v>
      </c>
      <c r="F502" s="3" t="s">
        <v>0</v>
      </c>
      <c r="G502" s="12" t="s">
        <v>21</v>
      </c>
      <c r="H502" s="12" t="s">
        <v>22</v>
      </c>
      <c r="I502" s="14" t="s">
        <v>24</v>
      </c>
      <c r="J502" s="14" t="s">
        <v>25</v>
      </c>
      <c r="K502" s="22" t="s">
        <v>26</v>
      </c>
      <c r="L502" s="22" t="s">
        <v>27</v>
      </c>
    </row>
    <row r="503" spans="1:12" s="5" customFormat="1" x14ac:dyDescent="0.2">
      <c r="A503" s="6" t="s">
        <v>10</v>
      </c>
      <c r="B503" s="6" t="s">
        <v>11</v>
      </c>
      <c r="C503" s="4" t="s">
        <v>5</v>
      </c>
      <c r="D503" s="26" t="s">
        <v>6</v>
      </c>
      <c r="E503" s="4" t="s">
        <v>7</v>
      </c>
      <c r="F503" s="4" t="s">
        <v>8</v>
      </c>
      <c r="G503" s="13" t="s">
        <v>23</v>
      </c>
      <c r="H503" s="13" t="s">
        <v>23</v>
      </c>
      <c r="I503" s="15" t="s">
        <v>23</v>
      </c>
      <c r="J503" s="15" t="s">
        <v>23</v>
      </c>
      <c r="K503" s="23" t="s">
        <v>28</v>
      </c>
      <c r="L503" s="23" t="s">
        <v>28</v>
      </c>
    </row>
    <row r="504" spans="1:12" x14ac:dyDescent="0.2">
      <c r="A504">
        <v>12</v>
      </c>
      <c r="B504">
        <v>90</v>
      </c>
      <c r="C504" s="9">
        <v>0.56180555555555556</v>
      </c>
      <c r="D504">
        <v>9.9510000000000005</v>
      </c>
      <c r="E504">
        <v>611</v>
      </c>
      <c r="F504">
        <v>610.29999999999995</v>
      </c>
      <c r="G504" s="46">
        <f t="shared" ref="G504:G534" si="46">(-(E504-$J$11)-(F504-$J$12))*$C$3</f>
        <v>206.67409500000377</v>
      </c>
      <c r="H504" s="46">
        <f t="shared" ref="H504:H534" si="47">(F504-$J$12)*C$3</f>
        <v>2406.049309999999</v>
      </c>
      <c r="I504" s="46">
        <f>AVERAGE(G504:G515)-$J$6</f>
        <v>164.94701200000688</v>
      </c>
      <c r="J504" s="46">
        <f>AVERAGE(H504:H515)-$K$6</f>
        <v>2164.8232943333314</v>
      </c>
      <c r="K504" s="11">
        <f>I504/($E$8*A504^2)</f>
        <v>8.4849286008233993E-2</v>
      </c>
      <c r="L504" s="11">
        <f>J504/($E$8*A504^2)</f>
        <v>1.1135922295953351</v>
      </c>
    </row>
    <row r="505" spans="1:12" x14ac:dyDescent="0.2">
      <c r="C505" s="9">
        <v>0.56180555555555556</v>
      </c>
      <c r="D505">
        <v>10.221</v>
      </c>
      <c r="E505">
        <v>610.6</v>
      </c>
      <c r="F505">
        <v>610.6</v>
      </c>
      <c r="G505" s="46">
        <f t="shared" si="46"/>
        <v>207.65475500000289</v>
      </c>
      <c r="H505" s="46">
        <f t="shared" si="47"/>
        <v>2408.9912899999995</v>
      </c>
    </row>
    <row r="506" spans="1:12" x14ac:dyDescent="0.2">
      <c r="C506" s="9">
        <v>0.56180555555555556</v>
      </c>
      <c r="D506">
        <v>10.551</v>
      </c>
      <c r="E506">
        <v>610.29999999999995</v>
      </c>
      <c r="F506">
        <v>611.70000000000005</v>
      </c>
      <c r="G506" s="46">
        <f t="shared" si="46"/>
        <v>199.80947500000335</v>
      </c>
      <c r="H506" s="46">
        <f t="shared" si="47"/>
        <v>2419.77855</v>
      </c>
    </row>
    <row r="507" spans="1:12" x14ac:dyDescent="0.2">
      <c r="C507" s="9">
        <v>0.56180555555555556</v>
      </c>
      <c r="D507">
        <v>10.831</v>
      </c>
      <c r="E507">
        <v>609.6</v>
      </c>
      <c r="F507">
        <v>612.1</v>
      </c>
      <c r="G507" s="46">
        <f t="shared" si="46"/>
        <v>202.75145500000289</v>
      </c>
      <c r="H507" s="46">
        <f t="shared" si="47"/>
        <v>2423.7011899999998</v>
      </c>
    </row>
    <row r="508" spans="1:12" x14ac:dyDescent="0.2">
      <c r="C508" s="9">
        <v>0.56180555555555556</v>
      </c>
      <c r="D508">
        <v>11.121</v>
      </c>
      <c r="E508">
        <v>610.20000000000005</v>
      </c>
      <c r="F508">
        <v>611.6</v>
      </c>
      <c r="G508" s="46">
        <f t="shared" si="46"/>
        <v>201.77079500000266</v>
      </c>
      <c r="H508" s="46">
        <f t="shared" si="47"/>
        <v>2418.7978899999998</v>
      </c>
    </row>
    <row r="509" spans="1:12" x14ac:dyDescent="0.2">
      <c r="C509" s="9">
        <v>0.56180555555555556</v>
      </c>
      <c r="D509">
        <v>11.731</v>
      </c>
      <c r="E509">
        <v>613.1</v>
      </c>
      <c r="F509">
        <v>609.6</v>
      </c>
      <c r="G509" s="46">
        <f t="shared" si="46"/>
        <v>192.94485500000289</v>
      </c>
      <c r="H509" s="46">
        <f t="shared" si="47"/>
        <v>2399.1846899999996</v>
      </c>
    </row>
    <row r="510" spans="1:12" x14ac:dyDescent="0.2">
      <c r="C510" s="9">
        <v>0.56180555555555556</v>
      </c>
      <c r="D510">
        <v>12.331</v>
      </c>
      <c r="E510">
        <v>607.79999999999995</v>
      </c>
      <c r="F510">
        <v>613.4</v>
      </c>
      <c r="G510" s="46">
        <f t="shared" si="46"/>
        <v>207.654755000004</v>
      </c>
      <c r="H510" s="46">
        <f t="shared" si="47"/>
        <v>2436.4497699999993</v>
      </c>
    </row>
    <row r="511" spans="1:12" x14ac:dyDescent="0.2">
      <c r="C511" s="9">
        <v>0.56180555555555556</v>
      </c>
      <c r="D511">
        <v>12.911</v>
      </c>
      <c r="E511">
        <v>612.29999999999995</v>
      </c>
      <c r="F511">
        <v>612.29999999999995</v>
      </c>
      <c r="G511" s="46">
        <f t="shared" si="46"/>
        <v>174.31231500000422</v>
      </c>
      <c r="H511" s="46">
        <f t="shared" si="47"/>
        <v>2425.6625099999992</v>
      </c>
    </row>
    <row r="512" spans="1:12" x14ac:dyDescent="0.2">
      <c r="C512" s="9">
        <v>0.56180555555555556</v>
      </c>
      <c r="D512">
        <v>13.231</v>
      </c>
      <c r="E512">
        <v>613.5</v>
      </c>
      <c r="F512">
        <v>607.5</v>
      </c>
      <c r="G512" s="46">
        <f t="shared" si="46"/>
        <v>209.61607500000335</v>
      </c>
      <c r="H512" s="46">
        <f t="shared" si="47"/>
        <v>2378.5908299999996</v>
      </c>
    </row>
    <row r="513" spans="3:8" x14ac:dyDescent="0.2">
      <c r="C513" s="9">
        <v>0.56180555555555556</v>
      </c>
      <c r="D513">
        <v>13.821</v>
      </c>
      <c r="E513">
        <v>613.79999999999995</v>
      </c>
      <c r="F513">
        <v>609</v>
      </c>
      <c r="G513" s="46">
        <f t="shared" si="46"/>
        <v>191.96419500000377</v>
      </c>
      <c r="H513" s="46">
        <f t="shared" si="47"/>
        <v>2393.3007299999995</v>
      </c>
    </row>
    <row r="514" spans="3:8" x14ac:dyDescent="0.2">
      <c r="C514" s="9">
        <v>0.56180555555555556</v>
      </c>
      <c r="D514">
        <v>14.420999999999999</v>
      </c>
      <c r="E514">
        <v>610.9</v>
      </c>
      <c r="F514">
        <v>610.20000000000005</v>
      </c>
      <c r="G514" s="46">
        <f t="shared" si="46"/>
        <v>208.63541500000312</v>
      </c>
      <c r="H514" s="46">
        <f t="shared" si="47"/>
        <v>2405.0686499999997</v>
      </c>
    </row>
    <row r="515" spans="3:8" x14ac:dyDescent="0.2">
      <c r="C515" s="9">
        <v>0.56180555555555556</v>
      </c>
      <c r="D515">
        <v>14.731</v>
      </c>
      <c r="E515">
        <v>610.5</v>
      </c>
      <c r="F515">
        <v>610.29999999999995</v>
      </c>
      <c r="G515" s="46">
        <f t="shared" si="46"/>
        <v>211.57739500000378</v>
      </c>
      <c r="H515" s="46">
        <f t="shared" si="47"/>
        <v>2406.049309999999</v>
      </c>
    </row>
    <row r="516" spans="3:8" x14ac:dyDescent="0.2">
      <c r="C516" s="9">
        <v>0.56180555555555556</v>
      </c>
      <c r="D516">
        <v>16.190999999999999</v>
      </c>
      <c r="E516">
        <v>608.79999999999995</v>
      </c>
      <c r="F516">
        <v>612.70000000000005</v>
      </c>
      <c r="G516" s="46">
        <f t="shared" si="46"/>
        <v>204.71277500000335</v>
      </c>
      <c r="H516" s="46">
        <f t="shared" si="47"/>
        <v>2429.5851499999999</v>
      </c>
    </row>
    <row r="517" spans="3:8" x14ac:dyDescent="0.2">
      <c r="C517" s="9">
        <v>0.56180555555555556</v>
      </c>
      <c r="D517">
        <v>16.501000000000001</v>
      </c>
      <c r="E517">
        <v>608.20000000000005</v>
      </c>
      <c r="F517">
        <v>613.4</v>
      </c>
      <c r="G517" s="46">
        <f t="shared" si="46"/>
        <v>203.73211500000312</v>
      </c>
      <c r="H517" s="46">
        <f t="shared" si="47"/>
        <v>2436.4497699999993</v>
      </c>
    </row>
    <row r="518" spans="3:8" x14ac:dyDescent="0.2">
      <c r="C518" s="9">
        <v>0.56180555555555556</v>
      </c>
      <c r="D518">
        <v>16.800999999999998</v>
      </c>
      <c r="E518">
        <v>607.20000000000005</v>
      </c>
      <c r="F518">
        <v>614.20000000000005</v>
      </c>
      <c r="G518" s="46">
        <f t="shared" si="46"/>
        <v>205.69343500000244</v>
      </c>
      <c r="H518" s="46">
        <f t="shared" si="47"/>
        <v>2444.2950499999997</v>
      </c>
    </row>
    <row r="519" spans="3:8" x14ac:dyDescent="0.2">
      <c r="C519" s="9">
        <v>0.56180555555555556</v>
      </c>
      <c r="D519">
        <v>17.91</v>
      </c>
      <c r="E519">
        <v>609.79999999999995</v>
      </c>
      <c r="F519">
        <v>611.1</v>
      </c>
      <c r="G519" s="46">
        <f t="shared" si="46"/>
        <v>210.59673500000355</v>
      </c>
      <c r="H519" s="46">
        <f t="shared" si="47"/>
        <v>2413.8945899999999</v>
      </c>
    </row>
    <row r="520" spans="3:8" x14ac:dyDescent="0.2">
      <c r="C520" s="9">
        <v>0.56180555555555556</v>
      </c>
      <c r="D520">
        <v>17.411000000000001</v>
      </c>
      <c r="E520">
        <v>613.79999999999995</v>
      </c>
      <c r="F520">
        <v>608.6</v>
      </c>
      <c r="G520" s="46">
        <f t="shared" si="46"/>
        <v>195.88683500000357</v>
      </c>
      <c r="H520" s="46">
        <f t="shared" si="47"/>
        <v>2389.3780899999997</v>
      </c>
    </row>
    <row r="521" spans="3:8" x14ac:dyDescent="0.2">
      <c r="C521" s="9">
        <v>0.56180555555555556</v>
      </c>
      <c r="D521">
        <v>17.991</v>
      </c>
      <c r="E521">
        <v>614.1</v>
      </c>
      <c r="F521">
        <v>608.1</v>
      </c>
      <c r="G521" s="46">
        <f t="shared" si="46"/>
        <v>197.84815500000289</v>
      </c>
      <c r="H521" s="46">
        <f t="shared" si="47"/>
        <v>2384.4747899999998</v>
      </c>
    </row>
    <row r="522" spans="3:8" x14ac:dyDescent="0.2">
      <c r="C522" s="9">
        <v>0.56180555555555556</v>
      </c>
      <c r="D522">
        <v>18.251000000000001</v>
      </c>
      <c r="E522">
        <v>615.5</v>
      </c>
      <c r="F522">
        <v>606.5</v>
      </c>
      <c r="G522" s="46">
        <f t="shared" si="46"/>
        <v>199.80947500000335</v>
      </c>
      <c r="H522" s="46">
        <f t="shared" si="47"/>
        <v>2368.7842299999993</v>
      </c>
    </row>
    <row r="523" spans="3:8" x14ac:dyDescent="0.2">
      <c r="C523" s="9">
        <v>0.56180555555555556</v>
      </c>
      <c r="D523">
        <v>18.890999999999998</v>
      </c>
      <c r="E523">
        <v>611.70000000000005</v>
      </c>
      <c r="F523">
        <v>609.4</v>
      </c>
      <c r="G523" s="46">
        <f t="shared" si="46"/>
        <v>208.63541500000312</v>
      </c>
      <c r="H523" s="46">
        <f t="shared" si="47"/>
        <v>2397.2233699999992</v>
      </c>
    </row>
    <row r="524" spans="3:8" x14ac:dyDescent="0.2">
      <c r="C524" s="9">
        <v>0.56180555555555556</v>
      </c>
      <c r="D524">
        <v>19.491</v>
      </c>
      <c r="E524">
        <v>612.70000000000005</v>
      </c>
      <c r="F524">
        <v>608.4</v>
      </c>
      <c r="G524" s="46">
        <f t="shared" si="46"/>
        <v>208.63541500000312</v>
      </c>
      <c r="H524" s="46">
        <f t="shared" si="47"/>
        <v>2387.4167699999994</v>
      </c>
    </row>
    <row r="525" spans="3:8" x14ac:dyDescent="0.2">
      <c r="C525" s="9">
        <v>0.56180555555555556</v>
      </c>
      <c r="D525">
        <v>19.780999999999999</v>
      </c>
      <c r="E525">
        <v>612.29999999999995</v>
      </c>
      <c r="F525">
        <v>609.29999999999995</v>
      </c>
      <c r="G525" s="46">
        <f t="shared" si="46"/>
        <v>203.73211500000423</v>
      </c>
      <c r="H525" s="46">
        <f t="shared" si="47"/>
        <v>2396.2427099999991</v>
      </c>
    </row>
    <row r="526" spans="3:8" x14ac:dyDescent="0.2">
      <c r="C526" s="9">
        <v>0.56180555555555556</v>
      </c>
      <c r="D526">
        <v>20.381</v>
      </c>
      <c r="E526">
        <v>612.5</v>
      </c>
      <c r="F526">
        <v>608.5</v>
      </c>
      <c r="G526" s="46">
        <f t="shared" si="46"/>
        <v>209.61607500000335</v>
      </c>
      <c r="H526" s="46">
        <f t="shared" si="47"/>
        <v>2388.3974299999995</v>
      </c>
    </row>
    <row r="527" spans="3:8" x14ac:dyDescent="0.2">
      <c r="C527" s="9">
        <v>0.56180555555555556</v>
      </c>
      <c r="D527">
        <v>20.991</v>
      </c>
      <c r="E527">
        <v>611.4</v>
      </c>
      <c r="F527">
        <v>611.1</v>
      </c>
      <c r="G527" s="46">
        <f t="shared" si="46"/>
        <v>194.90617500000334</v>
      </c>
      <c r="H527" s="46">
        <f t="shared" si="47"/>
        <v>2413.8945899999999</v>
      </c>
    </row>
    <row r="528" spans="3:8" x14ac:dyDescent="0.2">
      <c r="C528" s="9">
        <v>0.56180555555555556</v>
      </c>
      <c r="D528">
        <v>22.170999999999999</v>
      </c>
      <c r="E528">
        <v>613</v>
      </c>
      <c r="F528">
        <v>608.70000000000005</v>
      </c>
      <c r="G528" s="46">
        <f t="shared" si="46"/>
        <v>202.75145500000289</v>
      </c>
      <c r="H528" s="46">
        <f t="shared" si="47"/>
        <v>2390.3587499999999</v>
      </c>
    </row>
    <row r="529" spans="1:12" x14ac:dyDescent="0.2">
      <c r="C529" s="9">
        <v>0.56180555555555556</v>
      </c>
      <c r="D529">
        <v>22.471</v>
      </c>
      <c r="E529">
        <v>612.29999999999995</v>
      </c>
      <c r="F529">
        <v>609.5</v>
      </c>
      <c r="G529" s="46">
        <f t="shared" si="46"/>
        <v>201.77079500000377</v>
      </c>
      <c r="H529" s="46">
        <f t="shared" si="47"/>
        <v>2398.2040299999994</v>
      </c>
    </row>
    <row r="530" spans="1:12" x14ac:dyDescent="0.2">
      <c r="C530" s="9">
        <v>0.56180555555555556</v>
      </c>
      <c r="D530">
        <v>22.771000000000001</v>
      </c>
      <c r="E530">
        <v>611.4</v>
      </c>
      <c r="F530">
        <v>610.20000000000005</v>
      </c>
      <c r="G530" s="46">
        <f t="shared" si="46"/>
        <v>203.73211500000312</v>
      </c>
      <c r="H530" s="46">
        <f t="shared" si="47"/>
        <v>2405.0686499999997</v>
      </c>
    </row>
    <row r="531" spans="1:12" x14ac:dyDescent="0.2">
      <c r="C531" s="9">
        <v>0.56180555555555556</v>
      </c>
      <c r="D531">
        <v>23.370999999999999</v>
      </c>
      <c r="E531">
        <v>612.4</v>
      </c>
      <c r="F531">
        <v>609.4</v>
      </c>
      <c r="G531" s="46">
        <f t="shared" si="46"/>
        <v>201.77079500000377</v>
      </c>
      <c r="H531" s="46">
        <f t="shared" si="47"/>
        <v>2397.2233699999992</v>
      </c>
    </row>
    <row r="532" spans="1:12" x14ac:dyDescent="0.2">
      <c r="C532" s="9">
        <v>0.56180555555555556</v>
      </c>
      <c r="D532">
        <v>23.651</v>
      </c>
      <c r="E532">
        <v>613.1</v>
      </c>
      <c r="F532">
        <v>609</v>
      </c>
      <c r="G532" s="46">
        <f t="shared" si="46"/>
        <v>198.82881500000312</v>
      </c>
      <c r="H532" s="46">
        <f t="shared" si="47"/>
        <v>2393.3007299999995</v>
      </c>
    </row>
    <row r="533" spans="1:12" x14ac:dyDescent="0.2">
      <c r="C533" s="9">
        <v>0.56180555555555556</v>
      </c>
      <c r="D533">
        <v>24.260999999999999</v>
      </c>
      <c r="E533">
        <v>616</v>
      </c>
      <c r="F533">
        <v>606.5</v>
      </c>
      <c r="G533" s="46">
        <f t="shared" si="46"/>
        <v>194.90617500000334</v>
      </c>
      <c r="H533" s="46">
        <f t="shared" si="47"/>
        <v>2368.7842299999993</v>
      </c>
    </row>
    <row r="534" spans="1:12" x14ac:dyDescent="0.2">
      <c r="C534" s="9">
        <v>0.56180555555555556</v>
      </c>
      <c r="D534">
        <v>24.850999999999999</v>
      </c>
      <c r="E534">
        <v>611.5</v>
      </c>
      <c r="F534">
        <v>610.1</v>
      </c>
      <c r="G534" s="46">
        <f t="shared" si="46"/>
        <v>203.73211500000312</v>
      </c>
      <c r="H534" s="46">
        <f t="shared" si="47"/>
        <v>2404.0879899999995</v>
      </c>
    </row>
    <row r="536" spans="1:12" s="8" customFormat="1" x14ac:dyDescent="0.2">
      <c r="A536" s="7" t="s">
        <v>9</v>
      </c>
      <c r="B536" s="7" t="s">
        <v>12</v>
      </c>
      <c r="C536" s="3" t="s">
        <v>3</v>
      </c>
      <c r="D536" s="25" t="s">
        <v>4</v>
      </c>
      <c r="E536" s="3" t="s">
        <v>2</v>
      </c>
      <c r="F536" s="3" t="s">
        <v>0</v>
      </c>
      <c r="G536" s="12" t="s">
        <v>21</v>
      </c>
      <c r="H536" s="12" t="s">
        <v>22</v>
      </c>
      <c r="I536" s="14" t="s">
        <v>24</v>
      </c>
      <c r="J536" s="14" t="s">
        <v>25</v>
      </c>
      <c r="K536" s="22" t="s">
        <v>26</v>
      </c>
      <c r="L536" s="22" t="s">
        <v>27</v>
      </c>
    </row>
    <row r="537" spans="1:12" s="5" customFormat="1" x14ac:dyDescent="0.2">
      <c r="A537" s="6" t="s">
        <v>10</v>
      </c>
      <c r="B537" s="6" t="s">
        <v>11</v>
      </c>
      <c r="C537" s="4" t="s">
        <v>5</v>
      </c>
      <c r="D537" s="26" t="s">
        <v>6</v>
      </c>
      <c r="E537" s="4" t="s">
        <v>7</v>
      </c>
      <c r="F537" s="4" t="s">
        <v>8</v>
      </c>
      <c r="G537" s="13" t="s">
        <v>23</v>
      </c>
      <c r="H537" s="13" t="s">
        <v>23</v>
      </c>
      <c r="I537" s="15" t="s">
        <v>23</v>
      </c>
      <c r="J537" s="15" t="s">
        <v>23</v>
      </c>
      <c r="K537" s="23" t="s">
        <v>28</v>
      </c>
      <c r="L537" s="23" t="s">
        <v>28</v>
      </c>
    </row>
    <row r="538" spans="1:12" x14ac:dyDescent="0.2">
      <c r="A538">
        <v>12</v>
      </c>
      <c r="B538">
        <v>0</v>
      </c>
      <c r="C538" s="9">
        <v>0.5625</v>
      </c>
      <c r="D538">
        <v>28.721</v>
      </c>
      <c r="E538">
        <v>849.6</v>
      </c>
      <c r="F538">
        <v>399.6</v>
      </c>
      <c r="G538" s="46">
        <f t="shared" ref="G538:G553" si="48">(-(E538-$J$11)-(F538-$J$12))*$C$3</f>
        <v>-66.930044999997094</v>
      </c>
      <c r="H538" s="46">
        <f t="shared" ref="H538:H553" si="49">(F538-$J$12)*C$3</f>
        <v>339.79868999999974</v>
      </c>
      <c r="I538" s="46">
        <f>AVERAGE(G538:G549)-$J$6</f>
        <v>-96.398877999993204</v>
      </c>
      <c r="J538" s="46">
        <f>AVERAGE(H538:H549)-$K$6</f>
        <v>97.101684333331264</v>
      </c>
      <c r="K538" s="11">
        <f>I538/($E$8*A538^2)</f>
        <v>-4.9587900205757818E-2</v>
      </c>
      <c r="L538" s="11">
        <f>J538/($E$8*A538^2)</f>
        <v>4.9949426097392627E-2</v>
      </c>
    </row>
    <row r="539" spans="1:12" x14ac:dyDescent="0.2">
      <c r="C539" s="9">
        <v>0.5625</v>
      </c>
      <c r="D539">
        <v>29.21</v>
      </c>
      <c r="E539">
        <v>849.1</v>
      </c>
      <c r="F539">
        <v>399.4</v>
      </c>
      <c r="G539" s="46">
        <f t="shared" si="48"/>
        <v>-60.065424999996651</v>
      </c>
      <c r="H539" s="46">
        <f t="shared" si="49"/>
        <v>337.83736999999934</v>
      </c>
    </row>
    <row r="540" spans="1:12" x14ac:dyDescent="0.2">
      <c r="C540" s="9">
        <v>0.5625</v>
      </c>
      <c r="D540">
        <v>29.332000000000001</v>
      </c>
      <c r="E540">
        <v>848.1</v>
      </c>
      <c r="F540">
        <v>399.6</v>
      </c>
      <c r="G540" s="46">
        <f t="shared" si="48"/>
        <v>-52.220144999997096</v>
      </c>
      <c r="H540" s="46">
        <f t="shared" si="49"/>
        <v>339.79868999999974</v>
      </c>
    </row>
    <row r="541" spans="1:12" x14ac:dyDescent="0.2">
      <c r="C541" s="9">
        <v>0.5625</v>
      </c>
      <c r="D541">
        <v>29.652000000000001</v>
      </c>
      <c r="E541">
        <v>847.7</v>
      </c>
      <c r="F541">
        <v>400</v>
      </c>
      <c r="G541" s="46">
        <f t="shared" si="48"/>
        <v>-52.220144999997096</v>
      </c>
      <c r="H541" s="46">
        <f t="shared" si="49"/>
        <v>343.72132999999951</v>
      </c>
    </row>
    <row r="542" spans="1:12" x14ac:dyDescent="0.2">
      <c r="C542" s="9">
        <v>0.5625</v>
      </c>
      <c r="D542">
        <v>29.922000000000001</v>
      </c>
      <c r="E542">
        <v>847.3</v>
      </c>
      <c r="F542">
        <v>400</v>
      </c>
      <c r="G542" s="46">
        <f t="shared" si="48"/>
        <v>-48.297504999996207</v>
      </c>
      <c r="H542" s="46">
        <f t="shared" si="49"/>
        <v>343.72132999999951</v>
      </c>
    </row>
    <row r="543" spans="1:12" x14ac:dyDescent="0.2">
      <c r="C543" s="9">
        <v>0.5625</v>
      </c>
      <c r="D543">
        <v>30.222000000000001</v>
      </c>
      <c r="E543">
        <v>847.8</v>
      </c>
      <c r="F543">
        <v>400.2</v>
      </c>
      <c r="G543" s="46">
        <f t="shared" si="48"/>
        <v>-55.162124999996095</v>
      </c>
      <c r="H543" s="46">
        <f t="shared" si="49"/>
        <v>345.6826499999994</v>
      </c>
    </row>
    <row r="544" spans="1:12" x14ac:dyDescent="0.2">
      <c r="C544" s="9">
        <v>0.5625</v>
      </c>
      <c r="D544">
        <v>30.832000000000001</v>
      </c>
      <c r="E544">
        <v>850.5</v>
      </c>
      <c r="F544">
        <v>400.5</v>
      </c>
      <c r="G544" s="46">
        <f t="shared" si="48"/>
        <v>-84.581924999996644</v>
      </c>
      <c r="H544" s="46">
        <f t="shared" si="49"/>
        <v>348.62462999999951</v>
      </c>
    </row>
    <row r="545" spans="1:12" x14ac:dyDescent="0.2">
      <c r="C545" s="9">
        <v>0.5625</v>
      </c>
      <c r="D545">
        <v>31.431999999999999</v>
      </c>
      <c r="E545">
        <v>849.7</v>
      </c>
      <c r="F545">
        <v>400.1</v>
      </c>
      <c r="G545" s="46">
        <f t="shared" si="48"/>
        <v>-72.814004999997323</v>
      </c>
      <c r="H545" s="46">
        <f t="shared" si="49"/>
        <v>344.70198999999974</v>
      </c>
    </row>
    <row r="546" spans="1:12" x14ac:dyDescent="0.2">
      <c r="C546" s="9">
        <v>0.5625</v>
      </c>
      <c r="D546">
        <v>31.712</v>
      </c>
      <c r="E546">
        <v>848.9</v>
      </c>
      <c r="F546">
        <v>399.4</v>
      </c>
      <c r="G546" s="46">
        <f t="shared" si="48"/>
        <v>-58.10410499999621</v>
      </c>
      <c r="H546" s="46">
        <f t="shared" si="49"/>
        <v>337.83736999999934</v>
      </c>
    </row>
    <row r="547" spans="1:12" x14ac:dyDescent="0.2">
      <c r="C547" s="9">
        <v>0.5625</v>
      </c>
      <c r="D547">
        <v>32.332000000000001</v>
      </c>
      <c r="E547">
        <v>849.4</v>
      </c>
      <c r="F547">
        <v>400</v>
      </c>
      <c r="G547" s="46">
        <f t="shared" si="48"/>
        <v>-68.891364999996426</v>
      </c>
      <c r="H547" s="46">
        <f t="shared" si="49"/>
        <v>343.72132999999951</v>
      </c>
    </row>
    <row r="548" spans="1:12" x14ac:dyDescent="0.2">
      <c r="C548" s="9">
        <v>0.5625</v>
      </c>
      <c r="D548">
        <v>32.911999999999999</v>
      </c>
      <c r="E548">
        <v>847.2</v>
      </c>
      <c r="F548">
        <v>400.1</v>
      </c>
      <c r="G548" s="46">
        <f t="shared" si="48"/>
        <v>-48.297504999997322</v>
      </c>
      <c r="H548" s="46">
        <f t="shared" si="49"/>
        <v>344.70198999999974</v>
      </c>
    </row>
    <row r="549" spans="1:12" x14ac:dyDescent="0.2">
      <c r="C549" s="9">
        <v>0.5625</v>
      </c>
      <c r="D549">
        <v>33.212000000000003</v>
      </c>
      <c r="E549">
        <v>848.3</v>
      </c>
      <c r="F549">
        <v>399.5</v>
      </c>
      <c r="G549" s="46">
        <f t="shared" si="48"/>
        <v>-53.200804999996208</v>
      </c>
      <c r="H549" s="46">
        <f t="shared" si="49"/>
        <v>338.81802999999951</v>
      </c>
    </row>
    <row r="550" spans="1:12" x14ac:dyDescent="0.2">
      <c r="C550" s="9">
        <v>0.5625</v>
      </c>
      <c r="D550">
        <v>34.701999999999998</v>
      </c>
      <c r="E550">
        <v>847.9</v>
      </c>
      <c r="F550">
        <v>399.3</v>
      </c>
      <c r="G550" s="46">
        <f t="shared" si="48"/>
        <v>-47.31684499999654</v>
      </c>
      <c r="H550" s="46">
        <f t="shared" si="49"/>
        <v>336.85670999999962</v>
      </c>
    </row>
    <row r="551" spans="1:12" x14ac:dyDescent="0.2">
      <c r="C551" s="9">
        <v>0.5625</v>
      </c>
      <c r="D551">
        <v>35.200000000000003</v>
      </c>
      <c r="E551">
        <v>850.3</v>
      </c>
      <c r="F551">
        <v>398.7</v>
      </c>
      <c r="G551" s="46">
        <f t="shared" si="48"/>
        <v>-64.968724999996098</v>
      </c>
      <c r="H551" s="46">
        <f t="shared" si="49"/>
        <v>330.97274999999945</v>
      </c>
    </row>
    <row r="552" spans="1:12" x14ac:dyDescent="0.2">
      <c r="C552" s="9">
        <v>0.5625</v>
      </c>
      <c r="D552">
        <v>35.281999999999996</v>
      </c>
      <c r="E552">
        <v>851.2</v>
      </c>
      <c r="F552">
        <v>398.8</v>
      </c>
      <c r="G552" s="46">
        <f t="shared" si="48"/>
        <v>-74.77532499999721</v>
      </c>
      <c r="H552" s="46">
        <f t="shared" si="49"/>
        <v>331.95340999999968</v>
      </c>
    </row>
    <row r="553" spans="1:12" x14ac:dyDescent="0.2">
      <c r="C553" s="9">
        <v>0.5625</v>
      </c>
      <c r="D553">
        <v>35.591999999999999</v>
      </c>
      <c r="E553">
        <v>849.6</v>
      </c>
      <c r="F553">
        <v>399.5</v>
      </c>
      <c r="G553" s="46">
        <f t="shared" si="48"/>
        <v>-65.94938499999688</v>
      </c>
      <c r="H553" s="46">
        <f t="shared" si="49"/>
        <v>338.81802999999951</v>
      </c>
    </row>
    <row r="555" spans="1:12" s="8" customFormat="1" x14ac:dyDescent="0.2">
      <c r="A555" s="7" t="s">
        <v>9</v>
      </c>
      <c r="B555" s="7" t="s">
        <v>12</v>
      </c>
      <c r="C555" s="3" t="s">
        <v>3</v>
      </c>
      <c r="D555" s="25" t="s">
        <v>4</v>
      </c>
      <c r="E555" s="3" t="s">
        <v>2</v>
      </c>
      <c r="F555" s="3" t="s">
        <v>0</v>
      </c>
      <c r="G555" s="12" t="s">
        <v>21</v>
      </c>
      <c r="H555" s="12" t="s">
        <v>22</v>
      </c>
      <c r="I555" s="14" t="s">
        <v>24</v>
      </c>
      <c r="J555" s="14" t="s">
        <v>25</v>
      </c>
      <c r="K555" s="22" t="s">
        <v>26</v>
      </c>
      <c r="L555" s="22" t="s">
        <v>27</v>
      </c>
    </row>
    <row r="556" spans="1:12" s="5" customFormat="1" x14ac:dyDescent="0.2">
      <c r="A556" s="6" t="s">
        <v>10</v>
      </c>
      <c r="B556" s="6" t="s">
        <v>11</v>
      </c>
      <c r="C556" s="4" t="s">
        <v>5</v>
      </c>
      <c r="D556" s="26" t="s">
        <v>6</v>
      </c>
      <c r="E556" s="4" t="s">
        <v>7</v>
      </c>
      <c r="F556" s="4" t="s">
        <v>8</v>
      </c>
      <c r="G556" s="13" t="s">
        <v>23</v>
      </c>
      <c r="H556" s="13" t="s">
        <v>23</v>
      </c>
      <c r="I556" s="15" t="s">
        <v>23</v>
      </c>
      <c r="J556" s="15" t="s">
        <v>23</v>
      </c>
      <c r="K556" s="23" t="s">
        <v>28</v>
      </c>
      <c r="L556" s="23" t="s">
        <v>28</v>
      </c>
    </row>
    <row r="557" spans="1:12" x14ac:dyDescent="0.2">
      <c r="A557">
        <v>12</v>
      </c>
      <c r="B557">
        <v>-2</v>
      </c>
      <c r="C557" s="9">
        <v>0.56319444444444444</v>
      </c>
      <c r="D557">
        <v>45.981999999999999</v>
      </c>
      <c r="E557">
        <v>869.4</v>
      </c>
      <c r="F557">
        <v>399.8</v>
      </c>
      <c r="G557" s="46">
        <f t="shared" ref="G557:G573" si="50">(-(E557-$J$11)-(F557-$J$12))*$C$3</f>
        <v>-263.06204499999654</v>
      </c>
      <c r="H557" s="46">
        <f t="shared" ref="H557:H573" si="51">(F557-$J$12)*C$3</f>
        <v>341.76000999999962</v>
      </c>
      <c r="I557" s="46">
        <f>AVERAGE(G557:G568)-$J$6</f>
        <v>-298.49655966665989</v>
      </c>
      <c r="J557" s="46">
        <f>AVERAGE(H557:H568)-$K$6</f>
        <v>93.914539333331277</v>
      </c>
      <c r="K557" s="11">
        <f>I557/($E$8*A557^2)</f>
        <v>-0.15354761299725303</v>
      </c>
      <c r="L557" s="11">
        <f>J557/($E$8*A557^2)</f>
        <v>4.8309948216734198E-2</v>
      </c>
    </row>
    <row r="558" spans="1:12" x14ac:dyDescent="0.2">
      <c r="C558" s="9">
        <v>0.56319444444444444</v>
      </c>
      <c r="D558">
        <v>47.101999999999997</v>
      </c>
      <c r="E558">
        <v>869.4</v>
      </c>
      <c r="F558">
        <v>399.5</v>
      </c>
      <c r="G558" s="46">
        <f t="shared" si="50"/>
        <v>-260.12006499999643</v>
      </c>
      <c r="H558" s="46">
        <f t="shared" si="51"/>
        <v>338.81802999999951</v>
      </c>
    </row>
    <row r="559" spans="1:12" x14ac:dyDescent="0.2">
      <c r="C559" s="9">
        <v>0.56319444444444444</v>
      </c>
      <c r="D559">
        <v>47.572000000000003</v>
      </c>
      <c r="E559">
        <v>869.7</v>
      </c>
      <c r="F559">
        <v>399.3</v>
      </c>
      <c r="G559" s="46">
        <f t="shared" si="50"/>
        <v>-261.10072499999723</v>
      </c>
      <c r="H559" s="46">
        <f t="shared" si="51"/>
        <v>336.85670999999962</v>
      </c>
    </row>
    <row r="560" spans="1:12" x14ac:dyDescent="0.2">
      <c r="C560" s="9">
        <v>0.56319444444444444</v>
      </c>
      <c r="D560">
        <v>47.841999999999999</v>
      </c>
      <c r="E560">
        <v>870.2</v>
      </c>
      <c r="F560">
        <v>398.9</v>
      </c>
      <c r="G560" s="46">
        <f t="shared" si="50"/>
        <v>-262.08138499999689</v>
      </c>
      <c r="H560" s="46">
        <f t="shared" si="51"/>
        <v>332.93406999999934</v>
      </c>
    </row>
    <row r="561" spans="1:12" x14ac:dyDescent="0.2">
      <c r="C561" s="9">
        <v>0.56319444444444444</v>
      </c>
      <c r="D561">
        <v>48.442</v>
      </c>
      <c r="E561">
        <v>871.9</v>
      </c>
      <c r="F561">
        <v>398.7</v>
      </c>
      <c r="G561" s="46">
        <f t="shared" si="50"/>
        <v>-276.79128499999632</v>
      </c>
      <c r="H561" s="46">
        <f t="shared" si="51"/>
        <v>330.97274999999945</v>
      </c>
    </row>
    <row r="562" spans="1:12" x14ac:dyDescent="0.2">
      <c r="C562" s="9">
        <v>0.56319444444444444</v>
      </c>
      <c r="D562">
        <v>48.762</v>
      </c>
      <c r="E562">
        <v>871.5</v>
      </c>
      <c r="F562">
        <v>399.2</v>
      </c>
      <c r="G562" s="46">
        <f t="shared" si="50"/>
        <v>-277.77194499999655</v>
      </c>
      <c r="H562" s="46">
        <f t="shared" si="51"/>
        <v>335.87604999999945</v>
      </c>
    </row>
    <row r="563" spans="1:12" x14ac:dyDescent="0.2">
      <c r="C563" s="9">
        <v>0.56319444444444444</v>
      </c>
      <c r="D563">
        <v>49.341999999999999</v>
      </c>
      <c r="E563">
        <v>869.9</v>
      </c>
      <c r="F563">
        <v>398.9</v>
      </c>
      <c r="G563" s="46">
        <f t="shared" si="50"/>
        <v>-259.1394049999962</v>
      </c>
      <c r="H563" s="46">
        <f t="shared" si="51"/>
        <v>332.93406999999934</v>
      </c>
    </row>
    <row r="564" spans="1:12" x14ac:dyDescent="0.2">
      <c r="C564" s="9">
        <v>0.56319444444444444</v>
      </c>
      <c r="D564">
        <v>49.951999999999998</v>
      </c>
      <c r="E564">
        <v>868.6</v>
      </c>
      <c r="F564">
        <v>399.6</v>
      </c>
      <c r="G564" s="46">
        <f t="shared" si="50"/>
        <v>-253.25544499999708</v>
      </c>
      <c r="H564" s="46">
        <f t="shared" si="51"/>
        <v>339.79868999999974</v>
      </c>
    </row>
    <row r="565" spans="1:12" x14ac:dyDescent="0.2">
      <c r="C565" s="9">
        <v>0.56319444444444444</v>
      </c>
      <c r="D565">
        <v>50.271999999999998</v>
      </c>
      <c r="E565">
        <v>868.6</v>
      </c>
      <c r="F565">
        <v>400.3</v>
      </c>
      <c r="G565" s="46">
        <f t="shared" si="50"/>
        <v>-260.120064999997</v>
      </c>
      <c r="H565" s="46">
        <f t="shared" si="51"/>
        <v>346.66330999999963</v>
      </c>
    </row>
    <row r="566" spans="1:12" x14ac:dyDescent="0.2">
      <c r="C566" s="9">
        <v>0.56319444444444444</v>
      </c>
      <c r="D566">
        <v>50.841999999999999</v>
      </c>
      <c r="E566">
        <v>868.8</v>
      </c>
      <c r="F566">
        <v>400.3</v>
      </c>
      <c r="G566" s="46">
        <f t="shared" si="50"/>
        <v>-262.08138499999632</v>
      </c>
      <c r="H566" s="46">
        <f t="shared" si="51"/>
        <v>346.66330999999963</v>
      </c>
    </row>
    <row r="567" spans="1:12" x14ac:dyDescent="0.2">
      <c r="C567" s="9">
        <v>0.56319444444444444</v>
      </c>
      <c r="D567">
        <v>51.432000000000002</v>
      </c>
      <c r="E567">
        <v>868.6</v>
      </c>
      <c r="F567">
        <v>400.3</v>
      </c>
      <c r="G567" s="46">
        <f t="shared" si="50"/>
        <v>-260.120064999997</v>
      </c>
      <c r="H567" s="46">
        <f t="shared" si="51"/>
        <v>346.66330999999963</v>
      </c>
    </row>
    <row r="568" spans="1:12" x14ac:dyDescent="0.2">
      <c r="C568" s="9">
        <v>0.56319444444444444</v>
      </c>
      <c r="D568">
        <v>52.22</v>
      </c>
      <c r="E568">
        <v>868.2</v>
      </c>
      <c r="F568">
        <v>399.7</v>
      </c>
      <c r="G568" s="46">
        <f t="shared" si="50"/>
        <v>-250.31346499999697</v>
      </c>
      <c r="H568" s="46">
        <f t="shared" si="51"/>
        <v>340.77934999999945</v>
      </c>
    </row>
    <row r="569" spans="1:12" x14ac:dyDescent="0.2">
      <c r="C569" s="9">
        <v>0.56319444444444444</v>
      </c>
      <c r="D569">
        <v>53.222000000000001</v>
      </c>
      <c r="E569">
        <v>868.6</v>
      </c>
      <c r="F569">
        <v>399.8</v>
      </c>
      <c r="G569" s="46">
        <f t="shared" si="50"/>
        <v>-255.21676499999697</v>
      </c>
      <c r="H569" s="46">
        <f t="shared" si="51"/>
        <v>341.76000999999962</v>
      </c>
    </row>
    <row r="570" spans="1:12" x14ac:dyDescent="0.2">
      <c r="C570" s="9">
        <v>0.56319444444444444</v>
      </c>
      <c r="D570">
        <v>53.531999999999996</v>
      </c>
      <c r="E570">
        <v>869</v>
      </c>
      <c r="F570">
        <v>399.2</v>
      </c>
      <c r="G570" s="46">
        <f t="shared" si="50"/>
        <v>-253.25544499999654</v>
      </c>
      <c r="H570" s="46">
        <f t="shared" si="51"/>
        <v>335.87604999999945</v>
      </c>
    </row>
    <row r="571" spans="1:12" x14ac:dyDescent="0.2">
      <c r="C571" s="9">
        <v>0.56319444444444444</v>
      </c>
      <c r="D571">
        <v>53.822000000000003</v>
      </c>
      <c r="E571">
        <v>868.7</v>
      </c>
      <c r="F571">
        <v>399.6</v>
      </c>
      <c r="G571" s="46">
        <f t="shared" si="50"/>
        <v>-254.23610499999731</v>
      </c>
      <c r="H571" s="46">
        <f t="shared" si="51"/>
        <v>339.79868999999974</v>
      </c>
    </row>
    <row r="572" spans="1:12" x14ac:dyDescent="0.2">
      <c r="C572" s="9">
        <v>0.56319444444444444</v>
      </c>
      <c r="D572">
        <v>54.421999999999997</v>
      </c>
      <c r="E572">
        <v>868</v>
      </c>
      <c r="F572">
        <v>400</v>
      </c>
      <c r="G572" s="46">
        <f t="shared" si="50"/>
        <v>-251.29412499999665</v>
      </c>
      <c r="H572" s="46">
        <f t="shared" si="51"/>
        <v>343.72132999999951</v>
      </c>
    </row>
    <row r="573" spans="1:12" x14ac:dyDescent="0.2">
      <c r="C573" s="9">
        <v>0.56319444444444444</v>
      </c>
      <c r="D573">
        <v>55.12</v>
      </c>
      <c r="E573">
        <v>869.6</v>
      </c>
      <c r="F573">
        <v>400.2</v>
      </c>
      <c r="G573" s="46">
        <f t="shared" si="50"/>
        <v>-268.94600499999677</v>
      </c>
      <c r="H573" s="46">
        <f t="shared" si="51"/>
        <v>345.6826499999994</v>
      </c>
    </row>
    <row r="575" spans="1:12" s="8" customFormat="1" x14ac:dyDescent="0.2">
      <c r="A575" s="7" t="s">
        <v>9</v>
      </c>
      <c r="B575" s="7" t="s">
        <v>12</v>
      </c>
      <c r="C575" s="3" t="s">
        <v>3</v>
      </c>
      <c r="D575" s="25" t="s">
        <v>4</v>
      </c>
      <c r="E575" s="3" t="s">
        <v>2</v>
      </c>
      <c r="F575" s="3" t="s">
        <v>0</v>
      </c>
      <c r="G575" s="12" t="s">
        <v>21</v>
      </c>
      <c r="H575" s="12" t="s">
        <v>22</v>
      </c>
      <c r="I575" s="14" t="s">
        <v>24</v>
      </c>
      <c r="J575" s="14" t="s">
        <v>25</v>
      </c>
      <c r="K575" s="22" t="s">
        <v>26</v>
      </c>
      <c r="L575" s="22" t="s">
        <v>27</v>
      </c>
    </row>
    <row r="576" spans="1:12" s="5" customFormat="1" x14ac:dyDescent="0.2">
      <c r="A576" s="6" t="s">
        <v>10</v>
      </c>
      <c r="B576" s="6" t="s">
        <v>11</v>
      </c>
      <c r="C576" s="4" t="s">
        <v>5</v>
      </c>
      <c r="D576" s="26" t="s">
        <v>6</v>
      </c>
      <c r="E576" s="4" t="s">
        <v>7</v>
      </c>
      <c r="F576" s="4" t="s">
        <v>8</v>
      </c>
      <c r="G576" s="13" t="s">
        <v>23</v>
      </c>
      <c r="H576" s="13" t="s">
        <v>23</v>
      </c>
      <c r="I576" s="15" t="s">
        <v>23</v>
      </c>
      <c r="J576" s="15" t="s">
        <v>23</v>
      </c>
      <c r="K576" s="23" t="s">
        <v>28</v>
      </c>
      <c r="L576" s="23" t="s">
        <v>28</v>
      </c>
    </row>
    <row r="577" spans="1:12" x14ac:dyDescent="0.2">
      <c r="A577">
        <v>12</v>
      </c>
      <c r="B577">
        <v>-4</v>
      </c>
      <c r="C577" s="9">
        <v>0.56388888888888888</v>
      </c>
      <c r="D577">
        <v>52.332000000000001</v>
      </c>
      <c r="E577">
        <v>893.6</v>
      </c>
      <c r="F577">
        <v>400.4</v>
      </c>
      <c r="G577" s="46">
        <f t="shared" ref="G577:G592" si="52">(-(E577-$J$11)-(F577-$J$12))*$C$3</f>
        <v>-506.26572499999662</v>
      </c>
      <c r="H577" s="46">
        <f t="shared" ref="H577:H592" si="53">(F577-$J$12)*C$3</f>
        <v>347.64396999999934</v>
      </c>
      <c r="I577" s="46">
        <f>AVERAGE(G577:G588)-$J$6</f>
        <v>-526.90861799999311</v>
      </c>
      <c r="J577" s="46">
        <f>AVERAGE(H577:H588)-$K$6</f>
        <v>112.79224433333138</v>
      </c>
      <c r="K577" s="11">
        <f>I577/($E$8*A577^2)</f>
        <v>-0.27104352777777424</v>
      </c>
      <c r="L577" s="11">
        <f>J577/($E$8*A577^2)</f>
        <v>5.8020701817557294E-2</v>
      </c>
    </row>
    <row r="578" spans="1:12" x14ac:dyDescent="0.2">
      <c r="C578" s="9">
        <v>0.56388888888888888</v>
      </c>
      <c r="D578">
        <v>53.822000000000003</v>
      </c>
      <c r="E578">
        <v>891.2</v>
      </c>
      <c r="F578">
        <v>401.8</v>
      </c>
      <c r="G578" s="46">
        <f t="shared" si="52"/>
        <v>-496.45912499999719</v>
      </c>
      <c r="H578" s="46">
        <f t="shared" si="53"/>
        <v>361.37320999999963</v>
      </c>
    </row>
    <row r="579" spans="1:12" x14ac:dyDescent="0.2">
      <c r="C579" s="9">
        <v>0.56388888888888888</v>
      </c>
      <c r="D579">
        <v>54.122</v>
      </c>
      <c r="E579">
        <v>890</v>
      </c>
      <c r="F579">
        <v>401.6</v>
      </c>
      <c r="G579" s="46">
        <f t="shared" si="52"/>
        <v>-482.72988499999684</v>
      </c>
      <c r="H579" s="46">
        <f t="shared" si="53"/>
        <v>359.41188999999974</v>
      </c>
    </row>
    <row r="580" spans="1:12" x14ac:dyDescent="0.2">
      <c r="C580" s="9">
        <v>0.56388888888888888</v>
      </c>
      <c r="D580">
        <v>54.411999999999999</v>
      </c>
      <c r="E580">
        <v>890.3</v>
      </c>
      <c r="F580">
        <v>401.6</v>
      </c>
      <c r="G580" s="46">
        <f t="shared" si="52"/>
        <v>-485.67186499999639</v>
      </c>
      <c r="H580" s="46">
        <f t="shared" si="53"/>
        <v>359.41188999999974</v>
      </c>
    </row>
    <row r="581" spans="1:12" x14ac:dyDescent="0.2">
      <c r="C581" s="9">
        <v>0.56388888888888888</v>
      </c>
      <c r="D581">
        <v>54.722000000000001</v>
      </c>
      <c r="E581">
        <v>892</v>
      </c>
      <c r="F581">
        <v>401.4</v>
      </c>
      <c r="G581" s="46">
        <f t="shared" si="52"/>
        <v>-500.38176499999639</v>
      </c>
      <c r="H581" s="46">
        <f t="shared" si="53"/>
        <v>357.45056999999929</v>
      </c>
    </row>
    <row r="582" spans="1:12" x14ac:dyDescent="0.2">
      <c r="C582" s="9">
        <v>0.56388888888888888</v>
      </c>
      <c r="D582">
        <v>55.22</v>
      </c>
      <c r="E582">
        <v>892.5</v>
      </c>
      <c r="F582">
        <v>401.4</v>
      </c>
      <c r="G582" s="46">
        <f t="shared" si="52"/>
        <v>-505.28506499999639</v>
      </c>
      <c r="H582" s="46">
        <f t="shared" si="53"/>
        <v>357.45056999999929</v>
      </c>
    </row>
    <row r="583" spans="1:12" x14ac:dyDescent="0.2">
      <c r="C583" s="9">
        <v>0.56388888888888888</v>
      </c>
      <c r="D583">
        <v>55.311999999999998</v>
      </c>
      <c r="E583">
        <v>891.5</v>
      </c>
      <c r="F583">
        <v>401.8</v>
      </c>
      <c r="G583" s="46">
        <f t="shared" si="52"/>
        <v>-499.40110499999673</v>
      </c>
      <c r="H583" s="46">
        <f t="shared" si="53"/>
        <v>361.37320999999963</v>
      </c>
    </row>
    <row r="584" spans="1:12" x14ac:dyDescent="0.2">
      <c r="C584" s="9">
        <v>0.56388888888888888</v>
      </c>
      <c r="D584">
        <v>55.911999999999999</v>
      </c>
      <c r="E584">
        <v>890.3</v>
      </c>
      <c r="F584">
        <v>401.8</v>
      </c>
      <c r="G584" s="46">
        <f t="shared" si="52"/>
        <v>-487.63318499999627</v>
      </c>
      <c r="H584" s="46">
        <f t="shared" si="53"/>
        <v>361.37320999999963</v>
      </c>
    </row>
    <row r="585" spans="1:12" x14ac:dyDescent="0.2">
      <c r="C585" s="9">
        <v>0.56388888888888888</v>
      </c>
      <c r="D585">
        <v>56.212000000000003</v>
      </c>
      <c r="E585">
        <v>889.8</v>
      </c>
      <c r="F585">
        <v>402.3</v>
      </c>
      <c r="G585" s="46">
        <f t="shared" si="52"/>
        <v>-487.63318499999627</v>
      </c>
      <c r="H585" s="46">
        <f t="shared" si="53"/>
        <v>366.27650999999963</v>
      </c>
    </row>
    <row r="586" spans="1:12" x14ac:dyDescent="0.2">
      <c r="C586" s="9">
        <v>0.56388888888888888</v>
      </c>
      <c r="D586">
        <v>56.802</v>
      </c>
      <c r="E586">
        <v>890.4</v>
      </c>
      <c r="F586">
        <v>402</v>
      </c>
      <c r="G586" s="46">
        <f t="shared" si="52"/>
        <v>-490.57516499999639</v>
      </c>
      <c r="H586" s="46">
        <f t="shared" si="53"/>
        <v>363.33452999999952</v>
      </c>
    </row>
    <row r="587" spans="1:12" x14ac:dyDescent="0.2">
      <c r="C587" s="9">
        <v>0.56388888888888888</v>
      </c>
      <c r="D587">
        <v>57.411999999999999</v>
      </c>
      <c r="E587">
        <v>890.4</v>
      </c>
      <c r="F587">
        <v>400.9</v>
      </c>
      <c r="G587" s="46">
        <f t="shared" si="52"/>
        <v>-479.78790499999621</v>
      </c>
      <c r="H587" s="46">
        <f t="shared" si="53"/>
        <v>352.54726999999929</v>
      </c>
    </row>
    <row r="588" spans="1:12" x14ac:dyDescent="0.2">
      <c r="C588" s="9">
        <v>0.56388888888888888</v>
      </c>
      <c r="D588">
        <v>57.692</v>
      </c>
      <c r="E588">
        <v>889.2</v>
      </c>
      <c r="F588">
        <v>400.6</v>
      </c>
      <c r="G588" s="46">
        <f t="shared" si="52"/>
        <v>-465.07800499999729</v>
      </c>
      <c r="H588" s="46">
        <f t="shared" si="53"/>
        <v>349.60528999999974</v>
      </c>
    </row>
    <row r="589" spans="1:12" x14ac:dyDescent="0.2">
      <c r="C589" s="9">
        <v>0.56388888888888888</v>
      </c>
      <c r="D589">
        <v>58.311999999999998</v>
      </c>
      <c r="E589">
        <v>890.1</v>
      </c>
      <c r="F589">
        <v>401.9</v>
      </c>
      <c r="G589" s="46">
        <f t="shared" si="52"/>
        <v>-486.65252499999661</v>
      </c>
      <c r="H589" s="46">
        <f t="shared" si="53"/>
        <v>362.35386999999929</v>
      </c>
    </row>
    <row r="590" spans="1:12" x14ac:dyDescent="0.2">
      <c r="C590" s="9">
        <v>0.56388888888888888</v>
      </c>
      <c r="D590">
        <v>59.822000000000003</v>
      </c>
      <c r="E590">
        <v>887.9</v>
      </c>
      <c r="F590">
        <v>402.3</v>
      </c>
      <c r="G590" s="46">
        <f t="shared" si="52"/>
        <v>-469.0006449999965</v>
      </c>
      <c r="H590" s="46">
        <f t="shared" si="53"/>
        <v>366.27650999999963</v>
      </c>
    </row>
    <row r="591" spans="1:12" x14ac:dyDescent="0.2">
      <c r="C591" s="9">
        <v>0.56458333333333333</v>
      </c>
      <c r="D591">
        <v>0.92</v>
      </c>
      <c r="E591">
        <v>887.4</v>
      </c>
      <c r="F591">
        <v>402.2</v>
      </c>
      <c r="G591" s="46">
        <f t="shared" si="52"/>
        <v>-463.11668499999632</v>
      </c>
      <c r="H591" s="46">
        <f t="shared" si="53"/>
        <v>365.2958499999994</v>
      </c>
    </row>
    <row r="592" spans="1:12" x14ac:dyDescent="0.2">
      <c r="C592" s="9">
        <v>0.56458333333333333</v>
      </c>
      <c r="D592">
        <v>0.39200000000000002</v>
      </c>
      <c r="E592">
        <v>888.4</v>
      </c>
      <c r="F592">
        <v>401.9</v>
      </c>
      <c r="G592" s="46">
        <f t="shared" si="52"/>
        <v>-469.98130499999621</v>
      </c>
      <c r="H592" s="46">
        <f t="shared" si="53"/>
        <v>362.35386999999929</v>
      </c>
    </row>
    <row r="594" spans="1:12" s="8" customFormat="1" x14ac:dyDescent="0.2">
      <c r="A594" s="7" t="s">
        <v>9</v>
      </c>
      <c r="B594" s="7" t="s">
        <v>12</v>
      </c>
      <c r="C594" s="3" t="s">
        <v>3</v>
      </c>
      <c r="D594" s="25" t="s">
        <v>4</v>
      </c>
      <c r="E594" s="3" t="s">
        <v>2</v>
      </c>
      <c r="F594" s="3" t="s">
        <v>0</v>
      </c>
      <c r="G594" s="12" t="s">
        <v>21</v>
      </c>
      <c r="H594" s="12" t="s">
        <v>22</v>
      </c>
      <c r="I594" s="14" t="s">
        <v>24</v>
      </c>
      <c r="J594" s="14" t="s">
        <v>25</v>
      </c>
      <c r="K594" s="22" t="s">
        <v>26</v>
      </c>
      <c r="L594" s="22" t="s">
        <v>27</v>
      </c>
    </row>
    <row r="595" spans="1:12" s="5" customFormat="1" x14ac:dyDescent="0.2">
      <c r="A595" s="6" t="s">
        <v>10</v>
      </c>
      <c r="B595" s="6" t="s">
        <v>11</v>
      </c>
      <c r="C595" s="4" t="s">
        <v>5</v>
      </c>
      <c r="D595" s="26" t="s">
        <v>6</v>
      </c>
      <c r="E595" s="4" t="s">
        <v>7</v>
      </c>
      <c r="F595" s="4" t="s">
        <v>8</v>
      </c>
      <c r="G595" s="13" t="s">
        <v>23</v>
      </c>
      <c r="H595" s="13" t="s">
        <v>23</v>
      </c>
      <c r="I595" s="15" t="s">
        <v>23</v>
      </c>
      <c r="J595" s="15" t="s">
        <v>23</v>
      </c>
      <c r="K595" s="23" t="s">
        <v>28</v>
      </c>
      <c r="L595" s="23" t="s">
        <v>28</v>
      </c>
    </row>
    <row r="596" spans="1:12" x14ac:dyDescent="0.2">
      <c r="A596">
        <v>12</v>
      </c>
      <c r="B596">
        <v>-6</v>
      </c>
      <c r="C596" s="9">
        <v>0.56458333333333333</v>
      </c>
      <c r="D596">
        <v>51.692</v>
      </c>
      <c r="E596">
        <v>912.3</v>
      </c>
      <c r="F596">
        <v>404.9</v>
      </c>
      <c r="G596" s="46">
        <f t="shared" ref="G596:G610" si="54">(-(E596-$J$11)-(F596-$J$12))*$C$3</f>
        <v>-733.77884499999595</v>
      </c>
      <c r="H596" s="46">
        <f t="shared" ref="H596:H610" si="55">(F596-$J$12)*C$3</f>
        <v>391.7736699999993</v>
      </c>
      <c r="I596" s="46">
        <f>AVERAGE(G596:G607)-$J$6</f>
        <v>-761.85840966666001</v>
      </c>
      <c r="J596" s="46">
        <f>AVERAGE(H596:H607)-$K$6</f>
        <v>150.71109766666461</v>
      </c>
      <c r="K596" s="11">
        <f>I596/($E$8*A596^2)</f>
        <v>-0.39190247410836421</v>
      </c>
      <c r="L596" s="11">
        <f>J596/($E$8*A596^2)</f>
        <v>7.7526284807955051E-2</v>
      </c>
    </row>
    <row r="597" spans="1:12" x14ac:dyDescent="0.2">
      <c r="C597" s="9">
        <v>0.56458333333333333</v>
      </c>
      <c r="D597">
        <v>52.281999999999996</v>
      </c>
      <c r="E597">
        <v>910</v>
      </c>
      <c r="F597">
        <v>405.5</v>
      </c>
      <c r="G597" s="46">
        <f t="shared" si="54"/>
        <v>-717.10762499999657</v>
      </c>
      <c r="H597" s="46">
        <f t="shared" si="55"/>
        <v>397.65762999999953</v>
      </c>
    </row>
    <row r="598" spans="1:12" x14ac:dyDescent="0.2">
      <c r="C598" s="9">
        <v>0.56458333333333333</v>
      </c>
      <c r="D598">
        <v>52.591999999999999</v>
      </c>
      <c r="E598">
        <v>910.1</v>
      </c>
      <c r="F598">
        <v>405.8</v>
      </c>
      <c r="G598" s="46">
        <f t="shared" si="54"/>
        <v>-721.03026499999692</v>
      </c>
      <c r="H598" s="46">
        <f t="shared" si="55"/>
        <v>400.59960999999964</v>
      </c>
    </row>
    <row r="599" spans="1:12" x14ac:dyDescent="0.2">
      <c r="C599" s="9">
        <v>0.56458333333333333</v>
      </c>
      <c r="D599">
        <v>54.42</v>
      </c>
      <c r="E599">
        <v>911.5</v>
      </c>
      <c r="F599">
        <v>406.1</v>
      </c>
      <c r="G599" s="46">
        <f t="shared" si="54"/>
        <v>-737.70148499999686</v>
      </c>
      <c r="H599" s="46">
        <f t="shared" si="55"/>
        <v>403.54158999999976</v>
      </c>
    </row>
    <row r="600" spans="1:12" x14ac:dyDescent="0.2">
      <c r="C600" s="9">
        <v>0.56458333333333333</v>
      </c>
      <c r="D600">
        <v>54.82</v>
      </c>
      <c r="E600">
        <v>911.2</v>
      </c>
      <c r="F600">
        <v>404.9</v>
      </c>
      <c r="G600" s="46">
        <f t="shared" si="54"/>
        <v>-722.9915849999968</v>
      </c>
      <c r="H600" s="46">
        <f t="shared" si="55"/>
        <v>391.7736699999993</v>
      </c>
    </row>
    <row r="601" spans="1:12" x14ac:dyDescent="0.2">
      <c r="C601" s="9">
        <v>0.56458333333333333</v>
      </c>
      <c r="D601">
        <v>54.362000000000002</v>
      </c>
      <c r="E601">
        <v>911.1</v>
      </c>
      <c r="F601">
        <v>405.4</v>
      </c>
      <c r="G601" s="46">
        <f t="shared" si="54"/>
        <v>-726.91422499999658</v>
      </c>
      <c r="H601" s="46">
        <f t="shared" si="55"/>
        <v>396.6769699999993</v>
      </c>
    </row>
    <row r="602" spans="1:12" x14ac:dyDescent="0.2">
      <c r="C602" s="9">
        <v>0.56458333333333333</v>
      </c>
      <c r="D602">
        <v>54.661999999999999</v>
      </c>
      <c r="E602">
        <v>911.1</v>
      </c>
      <c r="F602">
        <v>405.9</v>
      </c>
      <c r="G602" s="46">
        <f t="shared" si="54"/>
        <v>-731.81752499999664</v>
      </c>
      <c r="H602" s="46">
        <f t="shared" si="55"/>
        <v>401.5802699999993</v>
      </c>
    </row>
    <row r="603" spans="1:12" x14ac:dyDescent="0.2">
      <c r="C603" s="9">
        <v>0.56458333333333333</v>
      </c>
      <c r="D603">
        <v>55.262</v>
      </c>
      <c r="E603">
        <v>912.2</v>
      </c>
      <c r="F603">
        <v>405.8</v>
      </c>
      <c r="G603" s="46">
        <f t="shared" si="54"/>
        <v>-741.62412499999721</v>
      </c>
      <c r="H603" s="46">
        <f t="shared" si="55"/>
        <v>400.59960999999964</v>
      </c>
    </row>
    <row r="604" spans="1:12" x14ac:dyDescent="0.2">
      <c r="C604" s="9">
        <v>0.56458333333333333</v>
      </c>
      <c r="D604">
        <v>55.872</v>
      </c>
      <c r="E604">
        <v>910.4</v>
      </c>
      <c r="F604">
        <v>405.2</v>
      </c>
      <c r="G604" s="46">
        <f t="shared" si="54"/>
        <v>-718.08828499999629</v>
      </c>
      <c r="H604" s="46">
        <f t="shared" si="55"/>
        <v>394.71564999999941</v>
      </c>
    </row>
    <row r="605" spans="1:12" x14ac:dyDescent="0.2">
      <c r="C605" s="9">
        <v>0.56458333333333333</v>
      </c>
      <c r="D605">
        <v>56.171999999999997</v>
      </c>
      <c r="E605">
        <v>911.2</v>
      </c>
      <c r="F605">
        <v>404.9</v>
      </c>
      <c r="G605" s="46">
        <f t="shared" si="54"/>
        <v>-722.9915849999968</v>
      </c>
      <c r="H605" s="46">
        <f t="shared" si="55"/>
        <v>391.7736699999993</v>
      </c>
    </row>
    <row r="606" spans="1:12" x14ac:dyDescent="0.2">
      <c r="C606" s="9">
        <v>0.56458333333333333</v>
      </c>
      <c r="D606">
        <v>56.762</v>
      </c>
      <c r="E606">
        <v>911.3</v>
      </c>
      <c r="F606">
        <v>404.8</v>
      </c>
      <c r="G606" s="46">
        <f t="shared" si="54"/>
        <v>-722.99158499999623</v>
      </c>
      <c r="H606" s="46">
        <f t="shared" si="55"/>
        <v>390.79300999999964</v>
      </c>
    </row>
    <row r="607" spans="1:12" x14ac:dyDescent="0.2">
      <c r="C607" s="9">
        <v>0.56458333333333333</v>
      </c>
      <c r="D607">
        <v>57.351999999999997</v>
      </c>
      <c r="E607">
        <v>909.9</v>
      </c>
      <c r="F607">
        <v>404.8</v>
      </c>
      <c r="G607" s="46">
        <f t="shared" si="54"/>
        <v>-709.26234499999646</v>
      </c>
      <c r="H607" s="46">
        <f t="shared" si="55"/>
        <v>390.79300999999964</v>
      </c>
    </row>
    <row r="608" spans="1:12" x14ac:dyDescent="0.2">
      <c r="C608" s="9">
        <v>0.56458333333333333</v>
      </c>
      <c r="D608">
        <v>57.661999999999999</v>
      </c>
      <c r="E608">
        <v>910.6</v>
      </c>
      <c r="F608">
        <v>405.3</v>
      </c>
      <c r="G608" s="46">
        <f t="shared" si="54"/>
        <v>-721.03026499999692</v>
      </c>
      <c r="H608" s="46">
        <f t="shared" si="55"/>
        <v>395.69630999999964</v>
      </c>
    </row>
    <row r="609" spans="1:12" x14ac:dyDescent="0.2">
      <c r="C609" s="9">
        <v>0.56458333333333333</v>
      </c>
      <c r="D609">
        <v>58.252000000000002</v>
      </c>
      <c r="E609">
        <v>911</v>
      </c>
      <c r="F609">
        <v>405.7</v>
      </c>
      <c r="G609" s="46">
        <f t="shared" si="54"/>
        <v>-728.87554499999646</v>
      </c>
      <c r="H609" s="46">
        <f t="shared" si="55"/>
        <v>399.61894999999942</v>
      </c>
    </row>
    <row r="610" spans="1:12" x14ac:dyDescent="0.2">
      <c r="C610" s="9">
        <v>0.56458333333333333</v>
      </c>
      <c r="D610">
        <v>58.862000000000002</v>
      </c>
      <c r="E610">
        <v>911.2</v>
      </c>
      <c r="F610">
        <v>406.1</v>
      </c>
      <c r="G610" s="46">
        <f t="shared" si="54"/>
        <v>-734.75950499999726</v>
      </c>
      <c r="H610" s="46">
        <f t="shared" si="55"/>
        <v>403.54158999999976</v>
      </c>
    </row>
    <row r="612" spans="1:12" s="8" customFormat="1" x14ac:dyDescent="0.2">
      <c r="A612" s="7" t="s">
        <v>9</v>
      </c>
      <c r="B612" s="7" t="s">
        <v>12</v>
      </c>
      <c r="C612" s="3" t="s">
        <v>3</v>
      </c>
      <c r="D612" s="25" t="s">
        <v>4</v>
      </c>
      <c r="E612" s="3" t="s">
        <v>2</v>
      </c>
      <c r="F612" s="3" t="s">
        <v>0</v>
      </c>
      <c r="G612" s="12" t="s">
        <v>21</v>
      </c>
      <c r="H612" s="12" t="s">
        <v>22</v>
      </c>
      <c r="I612" s="14" t="s">
        <v>24</v>
      </c>
      <c r="J612" s="14" t="s">
        <v>25</v>
      </c>
      <c r="K612" s="22" t="s">
        <v>26</v>
      </c>
      <c r="L612" s="22" t="s">
        <v>27</v>
      </c>
    </row>
    <row r="613" spans="1:12" s="5" customFormat="1" x14ac:dyDescent="0.2">
      <c r="A613" s="6" t="s">
        <v>10</v>
      </c>
      <c r="B613" s="6" t="s">
        <v>11</v>
      </c>
      <c r="C613" s="4" t="s">
        <v>5</v>
      </c>
      <c r="D613" s="26" t="s">
        <v>6</v>
      </c>
      <c r="E613" s="4" t="s">
        <v>7</v>
      </c>
      <c r="F613" s="4" t="s">
        <v>8</v>
      </c>
      <c r="G613" s="13" t="s">
        <v>23</v>
      </c>
      <c r="H613" s="13" t="s">
        <v>23</v>
      </c>
      <c r="I613" s="15" t="s">
        <v>23</v>
      </c>
      <c r="J613" s="15" t="s">
        <v>23</v>
      </c>
      <c r="K613" s="23" t="s">
        <v>28</v>
      </c>
      <c r="L613" s="23" t="s">
        <v>28</v>
      </c>
    </row>
    <row r="614" spans="1:12" x14ac:dyDescent="0.2">
      <c r="A614">
        <v>12</v>
      </c>
      <c r="B614">
        <v>-8</v>
      </c>
      <c r="C614" s="9">
        <v>0.56527777777777777</v>
      </c>
      <c r="D614">
        <v>48.692</v>
      </c>
      <c r="E614">
        <v>930</v>
      </c>
      <c r="F614">
        <v>411.3</v>
      </c>
      <c r="G614" s="46">
        <f t="shared" ref="G614:G630" si="56">(-(E614-$J$11)-(F614-$J$12))*$C$3</f>
        <v>-970.11790499999677</v>
      </c>
      <c r="H614" s="46">
        <f t="shared" ref="H614:H630" si="57">(F614-$J$12)*C$3</f>
        <v>454.53590999999966</v>
      </c>
      <c r="I614" s="46">
        <f>AVERAGE(G614:G625)-$J$6</f>
        <v>-996.39959299999282</v>
      </c>
      <c r="J614" s="46">
        <f>AVERAGE(H614:H625)-$K$6</f>
        <v>205.13772766666466</v>
      </c>
      <c r="K614" s="11">
        <f>I614/($E$8*A614^2)</f>
        <v>-0.51255123096707444</v>
      </c>
      <c r="L614" s="11">
        <f>J614/($E$8*A614^2)</f>
        <v>0.10552352246227606</v>
      </c>
    </row>
    <row r="615" spans="1:12" x14ac:dyDescent="0.2">
      <c r="C615" s="9">
        <v>0.56527777777777777</v>
      </c>
      <c r="D615">
        <v>48.962000000000003</v>
      </c>
      <c r="E615">
        <v>929.8</v>
      </c>
      <c r="F615">
        <v>411</v>
      </c>
      <c r="G615" s="46">
        <f t="shared" si="56"/>
        <v>-965.21460499999614</v>
      </c>
      <c r="H615" s="46">
        <f t="shared" si="57"/>
        <v>451.59392999999955</v>
      </c>
    </row>
    <row r="616" spans="1:12" x14ac:dyDescent="0.2">
      <c r="C616" s="9">
        <v>0.56527777777777777</v>
      </c>
      <c r="D616">
        <v>49.281999999999996</v>
      </c>
      <c r="E616">
        <v>928.9</v>
      </c>
      <c r="F616">
        <v>410.8</v>
      </c>
      <c r="G616" s="46">
        <f t="shared" si="56"/>
        <v>-954.42734499999654</v>
      </c>
      <c r="H616" s="46">
        <f t="shared" si="57"/>
        <v>449.63260999999966</v>
      </c>
    </row>
    <row r="617" spans="1:12" x14ac:dyDescent="0.2">
      <c r="C617" s="9">
        <v>0.56527777777777777</v>
      </c>
      <c r="D617">
        <v>49.572000000000003</v>
      </c>
      <c r="E617">
        <v>929</v>
      </c>
      <c r="F617">
        <v>410.8</v>
      </c>
      <c r="G617" s="46">
        <f t="shared" si="56"/>
        <v>-955.40800499999671</v>
      </c>
      <c r="H617" s="46">
        <f t="shared" si="57"/>
        <v>449.63260999999966</v>
      </c>
    </row>
    <row r="618" spans="1:12" x14ac:dyDescent="0.2">
      <c r="C618" s="9">
        <v>0.56527777777777777</v>
      </c>
      <c r="D618">
        <v>49.862000000000002</v>
      </c>
      <c r="E618">
        <v>929.2</v>
      </c>
      <c r="F618">
        <v>410.8</v>
      </c>
      <c r="G618" s="46">
        <f t="shared" si="56"/>
        <v>-957.36932499999716</v>
      </c>
      <c r="H618" s="46">
        <f t="shared" si="57"/>
        <v>449.63260999999966</v>
      </c>
    </row>
    <row r="619" spans="1:12" x14ac:dyDescent="0.2">
      <c r="C619" s="9">
        <v>0.56527777777777777</v>
      </c>
      <c r="D619">
        <v>50.161999999999999</v>
      </c>
      <c r="E619">
        <v>929.2</v>
      </c>
      <c r="F619">
        <v>411.3</v>
      </c>
      <c r="G619" s="46">
        <f t="shared" si="56"/>
        <v>-962.27262499999722</v>
      </c>
      <c r="H619" s="46">
        <f t="shared" si="57"/>
        <v>454.53590999999966</v>
      </c>
    </row>
    <row r="620" spans="1:12" x14ac:dyDescent="0.2">
      <c r="C620" s="9">
        <v>0.56527777777777777</v>
      </c>
      <c r="D620">
        <v>50.762</v>
      </c>
      <c r="E620">
        <v>929.7</v>
      </c>
      <c r="F620">
        <v>411.5</v>
      </c>
      <c r="G620" s="46">
        <f t="shared" si="56"/>
        <v>-969.13724499999705</v>
      </c>
      <c r="H620" s="46">
        <f t="shared" si="57"/>
        <v>456.49722999999955</v>
      </c>
    </row>
    <row r="621" spans="1:12" x14ac:dyDescent="0.2">
      <c r="C621" s="9">
        <v>0.56527777777777777</v>
      </c>
      <c r="D621">
        <v>51.62</v>
      </c>
      <c r="E621">
        <v>931.1</v>
      </c>
      <c r="F621">
        <v>410.8</v>
      </c>
      <c r="G621" s="46">
        <f t="shared" si="56"/>
        <v>-976.001864999997</v>
      </c>
      <c r="H621" s="46">
        <f t="shared" si="57"/>
        <v>449.63260999999966</v>
      </c>
    </row>
    <row r="622" spans="1:12" x14ac:dyDescent="0.2">
      <c r="C622" s="9">
        <v>0.56527777777777777</v>
      </c>
      <c r="D622">
        <v>51.652000000000001</v>
      </c>
      <c r="E622">
        <v>929.8</v>
      </c>
      <c r="F622">
        <v>410.7</v>
      </c>
      <c r="G622" s="46">
        <f t="shared" si="56"/>
        <v>-962.27262499999608</v>
      </c>
      <c r="H622" s="46">
        <f t="shared" si="57"/>
        <v>448.65194999999943</v>
      </c>
    </row>
    <row r="623" spans="1:12" x14ac:dyDescent="0.2">
      <c r="C623" s="9">
        <v>0.56527777777777777</v>
      </c>
      <c r="D623">
        <v>52.241999999999997</v>
      </c>
      <c r="E623">
        <v>928.1</v>
      </c>
      <c r="F623">
        <v>410.7</v>
      </c>
      <c r="G623" s="46">
        <f t="shared" si="56"/>
        <v>-945.6014049999967</v>
      </c>
      <c r="H623" s="46">
        <f t="shared" si="57"/>
        <v>448.65194999999943</v>
      </c>
    </row>
    <row r="624" spans="1:12" x14ac:dyDescent="0.2">
      <c r="C624" s="9">
        <v>0.56527777777777777</v>
      </c>
      <c r="D624">
        <v>52.552</v>
      </c>
      <c r="E624">
        <v>928</v>
      </c>
      <c r="F624">
        <v>410.5</v>
      </c>
      <c r="G624" s="46">
        <f t="shared" si="56"/>
        <v>-942.65942499999665</v>
      </c>
      <c r="H624" s="46">
        <f t="shared" si="57"/>
        <v>446.69062999999954</v>
      </c>
    </row>
    <row r="625" spans="1:12" x14ac:dyDescent="0.2">
      <c r="C625" s="9">
        <v>0.56527777777777777</v>
      </c>
      <c r="D625">
        <v>53.122</v>
      </c>
      <c r="E625">
        <v>929.9</v>
      </c>
      <c r="F625">
        <v>410.4</v>
      </c>
      <c r="G625" s="46">
        <f t="shared" si="56"/>
        <v>-960.3113049999962</v>
      </c>
      <c r="H625" s="46">
        <f t="shared" si="57"/>
        <v>445.70996999999932</v>
      </c>
    </row>
    <row r="626" spans="1:12" x14ac:dyDescent="0.2">
      <c r="C626" s="9">
        <v>0.56527777777777777</v>
      </c>
      <c r="D626">
        <v>54.661999999999999</v>
      </c>
      <c r="E626">
        <v>930.1</v>
      </c>
      <c r="F626">
        <v>411.4</v>
      </c>
      <c r="G626" s="46">
        <f t="shared" si="56"/>
        <v>-972.07922499999665</v>
      </c>
      <c r="H626" s="46">
        <f t="shared" si="57"/>
        <v>455.51656999999932</v>
      </c>
    </row>
    <row r="627" spans="1:12" x14ac:dyDescent="0.2">
      <c r="C627" s="9">
        <v>0.56527777777777777</v>
      </c>
      <c r="D627">
        <v>54.902000000000001</v>
      </c>
      <c r="E627">
        <v>930.2</v>
      </c>
      <c r="F627">
        <v>411.7</v>
      </c>
      <c r="G627" s="46">
        <f t="shared" si="56"/>
        <v>-976.001864999997</v>
      </c>
      <c r="H627" s="46">
        <f t="shared" si="57"/>
        <v>458.45854999999943</v>
      </c>
    </row>
    <row r="628" spans="1:12" x14ac:dyDescent="0.2">
      <c r="C628" s="9">
        <v>0.56527777777777777</v>
      </c>
      <c r="D628">
        <v>55.241999999999997</v>
      </c>
      <c r="E628">
        <v>930.6</v>
      </c>
      <c r="F628">
        <v>412</v>
      </c>
      <c r="G628" s="46">
        <f t="shared" si="56"/>
        <v>-982.86648499999683</v>
      </c>
      <c r="H628" s="46">
        <f t="shared" si="57"/>
        <v>461.40052999999955</v>
      </c>
    </row>
    <row r="629" spans="1:12" x14ac:dyDescent="0.2">
      <c r="C629" s="9">
        <v>0.56527777777777777</v>
      </c>
      <c r="D629">
        <v>55.502000000000002</v>
      </c>
      <c r="E629">
        <v>930.7</v>
      </c>
      <c r="F629">
        <v>411.7</v>
      </c>
      <c r="G629" s="46">
        <f t="shared" si="56"/>
        <v>-980.90516499999694</v>
      </c>
      <c r="H629" s="46">
        <f t="shared" si="57"/>
        <v>458.45854999999943</v>
      </c>
    </row>
    <row r="630" spans="1:12" x14ac:dyDescent="0.2">
      <c r="C630" s="9">
        <v>0.56527777777777777</v>
      </c>
      <c r="D630">
        <v>55.832000000000001</v>
      </c>
      <c r="E630">
        <v>930.6</v>
      </c>
      <c r="F630">
        <v>412.2</v>
      </c>
      <c r="G630" s="46">
        <f t="shared" si="56"/>
        <v>-984.82780499999672</v>
      </c>
      <c r="H630" s="46">
        <f t="shared" si="57"/>
        <v>463.36184999999944</v>
      </c>
    </row>
    <row r="632" spans="1:12" s="8" customFormat="1" x14ac:dyDescent="0.2">
      <c r="A632" s="7" t="s">
        <v>9</v>
      </c>
      <c r="B632" s="7" t="s">
        <v>12</v>
      </c>
      <c r="C632" s="3" t="s">
        <v>3</v>
      </c>
      <c r="D632" s="25" t="s">
        <v>4</v>
      </c>
      <c r="E632" s="3" t="s">
        <v>2</v>
      </c>
      <c r="F632" s="3" t="s">
        <v>0</v>
      </c>
      <c r="G632" s="12" t="s">
        <v>21</v>
      </c>
      <c r="H632" s="12" t="s">
        <v>22</v>
      </c>
      <c r="I632" s="14" t="s">
        <v>24</v>
      </c>
      <c r="J632" s="14" t="s">
        <v>25</v>
      </c>
      <c r="K632" s="22" t="s">
        <v>26</v>
      </c>
      <c r="L632" s="22" t="s">
        <v>27</v>
      </c>
    </row>
    <row r="633" spans="1:12" s="5" customFormat="1" x14ac:dyDescent="0.2">
      <c r="A633" s="6" t="s">
        <v>10</v>
      </c>
      <c r="B633" s="6" t="s">
        <v>11</v>
      </c>
      <c r="C633" s="4" t="s">
        <v>5</v>
      </c>
      <c r="D633" s="26" t="s">
        <v>6</v>
      </c>
      <c r="E633" s="4" t="s">
        <v>7</v>
      </c>
      <c r="F633" s="4" t="s">
        <v>8</v>
      </c>
      <c r="G633" s="13" t="s">
        <v>23</v>
      </c>
      <c r="H633" s="13" t="s">
        <v>23</v>
      </c>
      <c r="I633" s="15" t="s">
        <v>23</v>
      </c>
      <c r="J633" s="15" t="s">
        <v>23</v>
      </c>
      <c r="K633" s="23" t="s">
        <v>28</v>
      </c>
      <c r="L633" s="23" t="s">
        <v>28</v>
      </c>
    </row>
    <row r="634" spans="1:12" x14ac:dyDescent="0.2">
      <c r="A634">
        <v>12</v>
      </c>
      <c r="B634">
        <v>-10</v>
      </c>
      <c r="C634" s="9">
        <v>0.56597222222222221</v>
      </c>
      <c r="D634">
        <v>57.902000000000001</v>
      </c>
      <c r="E634">
        <v>942.5</v>
      </c>
      <c r="F634">
        <v>419.8</v>
      </c>
      <c r="G634" s="46">
        <f t="shared" ref="G634:G649" si="58">(-(E634-$J$11)-(F634-$J$12))*$C$3</f>
        <v>-1176.0565049999966</v>
      </c>
      <c r="H634" s="46">
        <f t="shared" ref="H634:H649" si="59">(F634-$J$12)*C$3</f>
        <v>537.89200999999969</v>
      </c>
      <c r="I634" s="46">
        <f>AVERAGE(G634:G645)-$J$6</f>
        <v>-1205.6887813333267</v>
      </c>
      <c r="J634" s="46">
        <f>AVERAGE(H634:H645)-$K$6</f>
        <v>295.1950043333315</v>
      </c>
      <c r="K634" s="11">
        <f>I634/($E$8*A634^2)</f>
        <v>-0.6202102784636454</v>
      </c>
      <c r="L634" s="11">
        <f>J634/($E$8*A634^2)</f>
        <v>0.15184928206447093</v>
      </c>
    </row>
    <row r="635" spans="1:12" x14ac:dyDescent="0.2">
      <c r="C635" s="9">
        <v>0.56597222222222221</v>
      </c>
      <c r="D635">
        <v>58.481999999999999</v>
      </c>
      <c r="E635">
        <v>942</v>
      </c>
      <c r="F635">
        <v>419.9</v>
      </c>
      <c r="G635" s="46">
        <f t="shared" si="58"/>
        <v>-1172.1338649999964</v>
      </c>
      <c r="H635" s="46">
        <f t="shared" si="59"/>
        <v>538.87266999999929</v>
      </c>
    </row>
    <row r="636" spans="1:12" x14ac:dyDescent="0.2">
      <c r="C636" s="9">
        <v>0.56597222222222221</v>
      </c>
      <c r="D636">
        <v>59.92</v>
      </c>
      <c r="E636">
        <v>941.1</v>
      </c>
      <c r="F636">
        <v>419.6</v>
      </c>
      <c r="G636" s="46">
        <f t="shared" si="58"/>
        <v>-1160.3659449999971</v>
      </c>
      <c r="H636" s="46">
        <f t="shared" si="59"/>
        <v>535.9306899999998</v>
      </c>
    </row>
    <row r="637" spans="1:12" x14ac:dyDescent="0.2">
      <c r="C637" s="9">
        <v>0.56597222222222221</v>
      </c>
      <c r="D637">
        <v>59.692</v>
      </c>
      <c r="E637">
        <v>942.2</v>
      </c>
      <c r="F637">
        <v>418.5</v>
      </c>
      <c r="G637" s="46">
        <f t="shared" si="58"/>
        <v>-1160.3659449999971</v>
      </c>
      <c r="H637" s="46">
        <f t="shared" si="59"/>
        <v>525.14342999999951</v>
      </c>
    </row>
    <row r="638" spans="1:12" x14ac:dyDescent="0.2">
      <c r="C638" s="9">
        <v>0.56666666666666665</v>
      </c>
      <c r="D638">
        <v>0.88200000000000001</v>
      </c>
      <c r="E638">
        <v>941.4</v>
      </c>
      <c r="F638">
        <v>420</v>
      </c>
      <c r="G638" s="46">
        <f t="shared" si="58"/>
        <v>-1167.2305649999964</v>
      </c>
      <c r="H638" s="46">
        <f t="shared" si="59"/>
        <v>539.85332999999957</v>
      </c>
    </row>
    <row r="639" spans="1:12" x14ac:dyDescent="0.2">
      <c r="C639" s="9">
        <v>0.56666666666666665</v>
      </c>
      <c r="D639">
        <v>1.1819999999999999</v>
      </c>
      <c r="E639">
        <v>940.8</v>
      </c>
      <c r="F639">
        <v>419.8</v>
      </c>
      <c r="G639" s="46">
        <f t="shared" si="58"/>
        <v>-1159.3852849999962</v>
      </c>
      <c r="H639" s="46">
        <f t="shared" si="59"/>
        <v>537.89200999999969</v>
      </c>
    </row>
    <row r="640" spans="1:12" x14ac:dyDescent="0.2">
      <c r="C640" s="9">
        <v>0.56666666666666665</v>
      </c>
      <c r="D640">
        <v>1.482</v>
      </c>
      <c r="E640">
        <v>940</v>
      </c>
      <c r="F640">
        <v>420.2</v>
      </c>
      <c r="G640" s="46">
        <f t="shared" si="58"/>
        <v>-1155.4626449999964</v>
      </c>
      <c r="H640" s="46">
        <f t="shared" si="59"/>
        <v>541.81464999999946</v>
      </c>
    </row>
    <row r="641" spans="1:12" x14ac:dyDescent="0.2">
      <c r="C641" s="9">
        <v>0.56666666666666665</v>
      </c>
      <c r="D641">
        <v>1.782</v>
      </c>
      <c r="E641">
        <v>940.6</v>
      </c>
      <c r="F641">
        <v>420.4</v>
      </c>
      <c r="G641" s="46">
        <f t="shared" si="58"/>
        <v>-1163.3079249999967</v>
      </c>
      <c r="H641" s="46">
        <f t="shared" si="59"/>
        <v>543.77596999999935</v>
      </c>
    </row>
    <row r="642" spans="1:12" x14ac:dyDescent="0.2">
      <c r="C642" s="9">
        <v>0.56666666666666665</v>
      </c>
      <c r="D642">
        <v>2.72</v>
      </c>
      <c r="E642">
        <v>941.1</v>
      </c>
      <c r="F642">
        <v>420</v>
      </c>
      <c r="G642" s="46">
        <f t="shared" si="58"/>
        <v>-1164.2885849999968</v>
      </c>
      <c r="H642" s="46">
        <f t="shared" si="59"/>
        <v>539.85332999999957</v>
      </c>
    </row>
    <row r="643" spans="1:12" x14ac:dyDescent="0.2">
      <c r="C643" s="9">
        <v>0.56666666666666665</v>
      </c>
      <c r="D643">
        <v>2.6320000000000001</v>
      </c>
      <c r="E643">
        <v>941.1</v>
      </c>
      <c r="F643">
        <v>420.1</v>
      </c>
      <c r="G643" s="46">
        <f t="shared" si="58"/>
        <v>-1165.269244999997</v>
      </c>
      <c r="H643" s="46">
        <f t="shared" si="59"/>
        <v>540.83398999999974</v>
      </c>
    </row>
    <row r="644" spans="1:12" x14ac:dyDescent="0.2">
      <c r="C644" s="9">
        <v>0.56666666666666665</v>
      </c>
      <c r="D644">
        <v>2.9620000000000002</v>
      </c>
      <c r="E644">
        <v>942.3</v>
      </c>
      <c r="F644">
        <v>421.5</v>
      </c>
      <c r="G644" s="46">
        <f t="shared" si="58"/>
        <v>-1190.7664049999962</v>
      </c>
      <c r="H644" s="46">
        <f t="shared" si="59"/>
        <v>554.56322999999952</v>
      </c>
    </row>
    <row r="645" spans="1:12" x14ac:dyDescent="0.2">
      <c r="C645" s="9">
        <v>0.56666666666666665</v>
      </c>
      <c r="D645">
        <v>3.532</v>
      </c>
      <c r="E645">
        <v>943.5</v>
      </c>
      <c r="F645">
        <v>421</v>
      </c>
      <c r="G645" s="46">
        <f t="shared" si="58"/>
        <v>-1197.6310249999965</v>
      </c>
      <c r="H645" s="46">
        <f t="shared" si="59"/>
        <v>549.65992999999958</v>
      </c>
    </row>
    <row r="646" spans="1:12" x14ac:dyDescent="0.2">
      <c r="C646" s="9">
        <v>0.56666666666666665</v>
      </c>
      <c r="D646">
        <v>4.1520000000000001</v>
      </c>
      <c r="E646">
        <v>942.9</v>
      </c>
      <c r="F646">
        <v>420.7</v>
      </c>
      <c r="G646" s="46">
        <f t="shared" si="58"/>
        <v>-1188.8050849999963</v>
      </c>
      <c r="H646" s="46">
        <f t="shared" si="59"/>
        <v>546.71794999999941</v>
      </c>
    </row>
    <row r="647" spans="1:12" x14ac:dyDescent="0.2">
      <c r="C647" s="9">
        <v>0.56666666666666665</v>
      </c>
      <c r="D647">
        <v>4.7519999999999998</v>
      </c>
      <c r="E647">
        <v>941.6</v>
      </c>
      <c r="F647">
        <v>420.6</v>
      </c>
      <c r="G647" s="46">
        <f t="shared" si="58"/>
        <v>-1175.0758449999971</v>
      </c>
      <c r="H647" s="46">
        <f t="shared" si="59"/>
        <v>545.7372899999998</v>
      </c>
    </row>
    <row r="648" spans="1:12" x14ac:dyDescent="0.2">
      <c r="C648" s="9">
        <v>0.56666666666666665</v>
      </c>
      <c r="D648">
        <v>5.52</v>
      </c>
      <c r="E648">
        <v>942.3</v>
      </c>
      <c r="F648">
        <v>420.6</v>
      </c>
      <c r="G648" s="46">
        <f t="shared" si="58"/>
        <v>-1181.9404649999963</v>
      </c>
      <c r="H648" s="46">
        <f t="shared" si="59"/>
        <v>545.7372899999998</v>
      </c>
    </row>
    <row r="649" spans="1:12" x14ac:dyDescent="0.2">
      <c r="C649" s="9">
        <v>0.56666666666666665</v>
      </c>
      <c r="D649">
        <v>5.6520000000000001</v>
      </c>
      <c r="E649">
        <v>942.1</v>
      </c>
      <c r="F649">
        <v>420.2</v>
      </c>
      <c r="G649" s="46">
        <f t="shared" si="58"/>
        <v>-1176.0565049999966</v>
      </c>
      <c r="H649" s="46">
        <f t="shared" si="59"/>
        <v>541.81464999999946</v>
      </c>
    </row>
    <row r="651" spans="1:12" s="8" customFormat="1" x14ac:dyDescent="0.2">
      <c r="A651" s="7" t="s">
        <v>9</v>
      </c>
      <c r="B651" s="7" t="s">
        <v>12</v>
      </c>
      <c r="C651" s="3" t="s">
        <v>3</v>
      </c>
      <c r="D651" s="25" t="s">
        <v>4</v>
      </c>
      <c r="E651" s="3" t="s">
        <v>2</v>
      </c>
      <c r="F651" s="3" t="s">
        <v>0</v>
      </c>
      <c r="G651" s="12" t="s">
        <v>21</v>
      </c>
      <c r="H651" s="12" t="s">
        <v>22</v>
      </c>
      <c r="I651" s="14" t="s">
        <v>24</v>
      </c>
      <c r="J651" s="14" t="s">
        <v>25</v>
      </c>
      <c r="K651" s="22" t="s">
        <v>26</v>
      </c>
      <c r="L651" s="22" t="s">
        <v>27</v>
      </c>
    </row>
    <row r="652" spans="1:12" s="5" customFormat="1" x14ac:dyDescent="0.2">
      <c r="A652" s="6" t="s">
        <v>10</v>
      </c>
      <c r="B652" s="6" t="s">
        <v>11</v>
      </c>
      <c r="C652" s="4" t="s">
        <v>5</v>
      </c>
      <c r="D652" s="26" t="s">
        <v>6</v>
      </c>
      <c r="E652" s="4" t="s">
        <v>7</v>
      </c>
      <c r="F652" s="4" t="s">
        <v>8</v>
      </c>
      <c r="G652" s="13" t="s">
        <v>23</v>
      </c>
      <c r="H652" s="13" t="s">
        <v>23</v>
      </c>
      <c r="I652" s="15" t="s">
        <v>23</v>
      </c>
      <c r="J652" s="15" t="s">
        <v>23</v>
      </c>
      <c r="K652" s="23" t="s">
        <v>28</v>
      </c>
      <c r="L652" s="23" t="s">
        <v>28</v>
      </c>
    </row>
    <row r="653" spans="1:12" x14ac:dyDescent="0.2">
      <c r="A653">
        <v>12</v>
      </c>
      <c r="B653">
        <v>-12</v>
      </c>
      <c r="C653" s="9">
        <v>0.56736111111111109</v>
      </c>
      <c r="D653">
        <v>2.3220000000000001</v>
      </c>
      <c r="E653">
        <v>947.7</v>
      </c>
      <c r="F653">
        <v>429.1</v>
      </c>
      <c r="G653" s="46">
        <f t="shared" ref="G653:G667" si="60">(-(E653-$J$11)-(F653-$J$12))*$C$3</f>
        <v>-1318.2522049999973</v>
      </c>
      <c r="H653" s="46">
        <f t="shared" ref="H653:H667" si="61">(F653-$J$12)*C$3</f>
        <v>629.09338999999977</v>
      </c>
      <c r="I653" s="46">
        <f>AVERAGE(G653:G664)-$J$6</f>
        <v>-1356.9555863333269</v>
      </c>
      <c r="J653" s="46">
        <f>AVERAGE(H653:H664)-$K$6</f>
        <v>392.5255093333314</v>
      </c>
      <c r="K653" s="11">
        <f>I653/($E$8*A653^2)</f>
        <v>-0.69802242095335743</v>
      </c>
      <c r="L653" s="11">
        <f>J653/($E$8*A653^2)</f>
        <v>0.20191641426611698</v>
      </c>
    </row>
    <row r="654" spans="1:12" x14ac:dyDescent="0.2">
      <c r="C654" s="9">
        <v>0.56736111111111109</v>
      </c>
      <c r="D654">
        <v>2.6320000000000001</v>
      </c>
      <c r="E654">
        <v>947.6</v>
      </c>
      <c r="F654">
        <v>429.2</v>
      </c>
      <c r="G654" s="46">
        <f t="shared" si="60"/>
        <v>-1318.2522049999966</v>
      </c>
      <c r="H654" s="46">
        <f t="shared" si="61"/>
        <v>630.07404999999937</v>
      </c>
    </row>
    <row r="655" spans="1:12" x14ac:dyDescent="0.2">
      <c r="C655" s="9">
        <v>0.56736111111111109</v>
      </c>
      <c r="D655">
        <v>2.9319999999999999</v>
      </c>
      <c r="E655">
        <v>947.2</v>
      </c>
      <c r="F655">
        <v>429.5</v>
      </c>
      <c r="G655" s="46">
        <f t="shared" si="60"/>
        <v>-1317.2715449999971</v>
      </c>
      <c r="H655" s="46">
        <f t="shared" si="61"/>
        <v>633.01602999999955</v>
      </c>
    </row>
    <row r="656" spans="1:12" x14ac:dyDescent="0.2">
      <c r="C656" s="9">
        <v>0.56736111111111109</v>
      </c>
      <c r="D656">
        <v>3.2320000000000002</v>
      </c>
      <c r="E656">
        <v>947.1</v>
      </c>
      <c r="F656">
        <v>429.1</v>
      </c>
      <c r="G656" s="46">
        <f t="shared" si="60"/>
        <v>-1312.3682449999969</v>
      </c>
      <c r="H656" s="46">
        <f t="shared" si="61"/>
        <v>629.09338999999977</v>
      </c>
    </row>
    <row r="657" spans="1:12" x14ac:dyDescent="0.2">
      <c r="C657" s="9">
        <v>0.56736111111111109</v>
      </c>
      <c r="D657">
        <v>3.8220000000000001</v>
      </c>
      <c r="E657">
        <v>948</v>
      </c>
      <c r="F657">
        <v>429.6</v>
      </c>
      <c r="G657" s="46">
        <f t="shared" si="60"/>
        <v>-1326.0974849999968</v>
      </c>
      <c r="H657" s="46">
        <f t="shared" si="61"/>
        <v>633.99668999999972</v>
      </c>
    </row>
    <row r="658" spans="1:12" x14ac:dyDescent="0.2">
      <c r="C658" s="9">
        <v>0.56736111111111109</v>
      </c>
      <c r="D658">
        <v>4.4219999999999997</v>
      </c>
      <c r="E658">
        <v>946.1</v>
      </c>
      <c r="F658">
        <v>430.5</v>
      </c>
      <c r="G658" s="46">
        <f t="shared" si="60"/>
        <v>-1316.2908849999967</v>
      </c>
      <c r="H658" s="46">
        <f t="shared" si="61"/>
        <v>642.82262999999955</v>
      </c>
    </row>
    <row r="659" spans="1:12" x14ac:dyDescent="0.2">
      <c r="C659" s="9">
        <v>0.56736111111111109</v>
      </c>
      <c r="D659">
        <v>4.742</v>
      </c>
      <c r="E659">
        <v>945.4</v>
      </c>
      <c r="F659">
        <v>430.4</v>
      </c>
      <c r="G659" s="46">
        <f t="shared" si="60"/>
        <v>-1308.4456049999962</v>
      </c>
      <c r="H659" s="46">
        <f t="shared" si="61"/>
        <v>641.84196999999926</v>
      </c>
    </row>
    <row r="660" spans="1:12" x14ac:dyDescent="0.2">
      <c r="C660" s="9">
        <v>0.56736111111111109</v>
      </c>
      <c r="D660">
        <v>5.3120000000000003</v>
      </c>
      <c r="E660">
        <v>947.2</v>
      </c>
      <c r="F660">
        <v>430.5</v>
      </c>
      <c r="G660" s="46">
        <f t="shared" si="60"/>
        <v>-1327.078144999997</v>
      </c>
      <c r="H660" s="46">
        <f t="shared" si="61"/>
        <v>642.82262999999955</v>
      </c>
    </row>
    <row r="661" spans="1:12" x14ac:dyDescent="0.2">
      <c r="C661" s="9">
        <v>0.56736111111111109</v>
      </c>
      <c r="D661">
        <v>5.9320000000000004</v>
      </c>
      <c r="E661">
        <v>947.1</v>
      </c>
      <c r="F661">
        <v>430.4</v>
      </c>
      <c r="G661" s="46">
        <f t="shared" si="60"/>
        <v>-1325.1168249999967</v>
      </c>
      <c r="H661" s="46">
        <f t="shared" si="61"/>
        <v>641.84196999999926</v>
      </c>
    </row>
    <row r="662" spans="1:12" x14ac:dyDescent="0.2">
      <c r="C662" s="9">
        <v>0.56736111111111109</v>
      </c>
      <c r="D662">
        <v>6.2119999999999997</v>
      </c>
      <c r="E662">
        <v>947.8</v>
      </c>
      <c r="F662">
        <v>430.6</v>
      </c>
      <c r="G662" s="46">
        <f t="shared" si="60"/>
        <v>-1333.9427649999964</v>
      </c>
      <c r="H662" s="46">
        <f t="shared" si="61"/>
        <v>643.80328999999972</v>
      </c>
    </row>
    <row r="663" spans="1:12" x14ac:dyDescent="0.2">
      <c r="C663" s="9">
        <v>0.56736111111111109</v>
      </c>
      <c r="D663">
        <v>7.702</v>
      </c>
      <c r="E663">
        <v>946.7</v>
      </c>
      <c r="F663">
        <v>430.5</v>
      </c>
      <c r="G663" s="46">
        <f t="shared" si="60"/>
        <v>-1322.174844999997</v>
      </c>
      <c r="H663" s="46">
        <f t="shared" si="61"/>
        <v>642.82262999999955</v>
      </c>
    </row>
    <row r="664" spans="1:12" x14ac:dyDescent="0.2">
      <c r="C664" s="9">
        <v>0.56736111111111109</v>
      </c>
      <c r="D664">
        <v>8.1999999999999993</v>
      </c>
      <c r="E664">
        <v>946.7</v>
      </c>
      <c r="F664">
        <v>430.5</v>
      </c>
      <c r="G664" s="46">
        <f t="shared" si="60"/>
        <v>-1322.174844999997</v>
      </c>
      <c r="H664" s="46">
        <f t="shared" si="61"/>
        <v>642.82262999999955</v>
      </c>
    </row>
    <row r="665" spans="1:12" x14ac:dyDescent="0.2">
      <c r="C665" s="9">
        <v>0.56736111111111109</v>
      </c>
      <c r="D665">
        <v>8.3019999999999996</v>
      </c>
      <c r="E665">
        <v>946.8</v>
      </c>
      <c r="F665">
        <v>430.8</v>
      </c>
      <c r="G665" s="46">
        <f t="shared" si="60"/>
        <v>-1326.0974849999964</v>
      </c>
      <c r="H665" s="46">
        <f t="shared" si="61"/>
        <v>645.76460999999961</v>
      </c>
    </row>
    <row r="666" spans="1:12" x14ac:dyDescent="0.2">
      <c r="C666" s="9">
        <v>0.56736111111111109</v>
      </c>
      <c r="D666">
        <v>8.5920000000000005</v>
      </c>
      <c r="E666">
        <v>947.2</v>
      </c>
      <c r="F666">
        <v>430.5</v>
      </c>
      <c r="G666" s="46">
        <f t="shared" si="60"/>
        <v>-1327.078144999997</v>
      </c>
      <c r="H666" s="46">
        <f t="shared" si="61"/>
        <v>642.82262999999955</v>
      </c>
    </row>
    <row r="667" spans="1:12" x14ac:dyDescent="0.2">
      <c r="C667" s="9">
        <v>0.56736111111111109</v>
      </c>
      <c r="D667">
        <v>8.9019999999999992</v>
      </c>
      <c r="E667">
        <v>946.3</v>
      </c>
      <c r="F667">
        <v>430</v>
      </c>
      <c r="G667" s="46">
        <f t="shared" si="60"/>
        <v>-1313.3489049999962</v>
      </c>
      <c r="H667" s="46">
        <f t="shared" si="61"/>
        <v>637.91932999999949</v>
      </c>
    </row>
    <row r="669" spans="1:12" s="8" customFormat="1" x14ac:dyDescent="0.2">
      <c r="A669" s="7" t="s">
        <v>9</v>
      </c>
      <c r="B669" s="7" t="s">
        <v>12</v>
      </c>
      <c r="C669" s="3" t="s">
        <v>3</v>
      </c>
      <c r="D669" s="25" t="s">
        <v>4</v>
      </c>
      <c r="E669" s="3" t="s">
        <v>2</v>
      </c>
      <c r="F669" s="3" t="s">
        <v>0</v>
      </c>
      <c r="G669" s="12" t="s">
        <v>21</v>
      </c>
      <c r="H669" s="12" t="s">
        <v>22</v>
      </c>
      <c r="I669" s="14" t="s">
        <v>24</v>
      </c>
      <c r="J669" s="14" t="s">
        <v>25</v>
      </c>
      <c r="K669" s="22" t="s">
        <v>26</v>
      </c>
      <c r="L669" s="22" t="s">
        <v>27</v>
      </c>
    </row>
    <row r="670" spans="1:12" s="5" customFormat="1" x14ac:dyDescent="0.2">
      <c r="A670" s="6" t="s">
        <v>10</v>
      </c>
      <c r="B670" s="6" t="s">
        <v>11</v>
      </c>
      <c r="C670" s="4" t="s">
        <v>5</v>
      </c>
      <c r="D670" s="26" t="s">
        <v>6</v>
      </c>
      <c r="E670" s="4" t="s">
        <v>7</v>
      </c>
      <c r="F670" s="4" t="s">
        <v>8</v>
      </c>
      <c r="G670" s="13" t="s">
        <v>23</v>
      </c>
      <c r="H670" s="13" t="s">
        <v>23</v>
      </c>
      <c r="I670" s="15" t="s">
        <v>23</v>
      </c>
      <c r="J670" s="15" t="s">
        <v>23</v>
      </c>
      <c r="K670" s="23" t="s">
        <v>28</v>
      </c>
      <c r="L670" s="23" t="s">
        <v>28</v>
      </c>
    </row>
    <row r="671" spans="1:12" x14ac:dyDescent="0.2">
      <c r="A671">
        <v>12</v>
      </c>
      <c r="B671">
        <v>-14</v>
      </c>
      <c r="C671" s="9">
        <v>0.56805555555555554</v>
      </c>
      <c r="D671">
        <v>5.5620000000000003</v>
      </c>
      <c r="E671">
        <v>945.2</v>
      </c>
      <c r="F671">
        <v>438.1</v>
      </c>
      <c r="G671" s="46">
        <f t="shared" ref="G671:G685" si="62">(-(E671-$J$11)-(F671-$J$12))*$C$3</f>
        <v>-1381.9951049999972</v>
      </c>
      <c r="H671" s="46">
        <f t="shared" ref="H671:H685" si="63">(F671-$J$12)*C$3</f>
        <v>717.3527899999998</v>
      </c>
      <c r="I671" s="46">
        <f>AVERAGE(G671:G682)-$J$6</f>
        <v>-1414.9779696666599</v>
      </c>
      <c r="J671" s="46">
        <f>AVERAGE(H671:H682)-$K$6</f>
        <v>463.54163766666483</v>
      </c>
      <c r="K671" s="11">
        <f>I671/($E$8*A671^2)</f>
        <v>-0.72786932596021603</v>
      </c>
      <c r="L671" s="11">
        <f>J671/($E$8*A671^2)</f>
        <v>0.23844734447873706</v>
      </c>
    </row>
    <row r="672" spans="1:12" x14ac:dyDescent="0.2">
      <c r="C672" s="9">
        <v>0.56805555555555554</v>
      </c>
      <c r="D672">
        <v>6.1120000000000001</v>
      </c>
      <c r="E672">
        <v>945.5</v>
      </c>
      <c r="F672">
        <v>436.9</v>
      </c>
      <c r="G672" s="46">
        <f t="shared" si="62"/>
        <v>-1373.1691649999964</v>
      </c>
      <c r="H672" s="46">
        <f t="shared" si="63"/>
        <v>705.58486999999934</v>
      </c>
    </row>
    <row r="673" spans="1:12" x14ac:dyDescent="0.2">
      <c r="C673" s="9">
        <v>0.56805555555555554</v>
      </c>
      <c r="D673">
        <v>6.742</v>
      </c>
      <c r="E673">
        <v>945.1</v>
      </c>
      <c r="F673">
        <v>437</v>
      </c>
      <c r="G673" s="46">
        <f t="shared" si="62"/>
        <v>-1370.2271849999968</v>
      </c>
      <c r="H673" s="46">
        <f t="shared" si="63"/>
        <v>706.56552999999951</v>
      </c>
    </row>
    <row r="674" spans="1:12" x14ac:dyDescent="0.2">
      <c r="C674" s="9">
        <v>0.56805555555555554</v>
      </c>
      <c r="D674">
        <v>7.9619999999999997</v>
      </c>
      <c r="E674">
        <v>946.2</v>
      </c>
      <c r="F674">
        <v>437.8</v>
      </c>
      <c r="G674" s="46">
        <f t="shared" si="62"/>
        <v>-1388.8597249999971</v>
      </c>
      <c r="H674" s="46">
        <f t="shared" si="63"/>
        <v>714.41080999999963</v>
      </c>
    </row>
    <row r="675" spans="1:12" x14ac:dyDescent="0.2">
      <c r="C675" s="9">
        <v>0.56805555555555554</v>
      </c>
      <c r="D675">
        <v>8.2319999999999993</v>
      </c>
      <c r="E675">
        <v>946.2</v>
      </c>
      <c r="F675">
        <v>437.6</v>
      </c>
      <c r="G675" s="46">
        <f t="shared" si="62"/>
        <v>-1386.8984049999972</v>
      </c>
      <c r="H675" s="46">
        <f t="shared" si="63"/>
        <v>712.44948999999974</v>
      </c>
    </row>
    <row r="676" spans="1:12" x14ac:dyDescent="0.2">
      <c r="C676" s="9">
        <v>0.56805555555555554</v>
      </c>
      <c r="D676">
        <v>8.5419999999999998</v>
      </c>
      <c r="E676">
        <v>946.6</v>
      </c>
      <c r="F676">
        <v>437.6</v>
      </c>
      <c r="G676" s="46">
        <f t="shared" si="62"/>
        <v>-1390.821044999997</v>
      </c>
      <c r="H676" s="46">
        <f t="shared" si="63"/>
        <v>712.44948999999974</v>
      </c>
    </row>
    <row r="677" spans="1:12" x14ac:dyDescent="0.2">
      <c r="C677" s="9">
        <v>0.56805555555555554</v>
      </c>
      <c r="D677">
        <v>8.8219999999999992</v>
      </c>
      <c r="E677">
        <v>945.8</v>
      </c>
      <c r="F677">
        <v>437.7</v>
      </c>
      <c r="G677" s="46">
        <f t="shared" si="62"/>
        <v>-1383.956424999996</v>
      </c>
      <c r="H677" s="46">
        <f t="shared" si="63"/>
        <v>713.43014999999946</v>
      </c>
    </row>
    <row r="678" spans="1:12" x14ac:dyDescent="0.2">
      <c r="C678" s="9">
        <v>0.56805555555555554</v>
      </c>
      <c r="D678">
        <v>9.1020000000000003</v>
      </c>
      <c r="E678">
        <v>945.9</v>
      </c>
      <c r="F678">
        <v>437.5</v>
      </c>
      <c r="G678" s="46">
        <f t="shared" si="62"/>
        <v>-1382.9757649999963</v>
      </c>
      <c r="H678" s="46">
        <f t="shared" si="63"/>
        <v>711.46882999999957</v>
      </c>
    </row>
    <row r="679" spans="1:12" x14ac:dyDescent="0.2">
      <c r="C679" s="9">
        <v>0.56805555555555554</v>
      </c>
      <c r="D679">
        <v>9.7219999999999995</v>
      </c>
      <c r="E679">
        <v>945</v>
      </c>
      <c r="F679">
        <v>436.3</v>
      </c>
      <c r="G679" s="46">
        <f t="shared" si="62"/>
        <v>-1362.3819049999968</v>
      </c>
      <c r="H679" s="46">
        <f t="shared" si="63"/>
        <v>699.70090999999968</v>
      </c>
    </row>
    <row r="680" spans="1:12" x14ac:dyDescent="0.2">
      <c r="C680" s="9">
        <v>0.56805555555555554</v>
      </c>
      <c r="D680">
        <v>10.220000000000001</v>
      </c>
      <c r="E680">
        <v>944.7</v>
      </c>
      <c r="F680">
        <v>436.3</v>
      </c>
      <c r="G680" s="46">
        <f t="shared" si="62"/>
        <v>-1359.4399249999972</v>
      </c>
      <c r="H680" s="46">
        <f t="shared" si="63"/>
        <v>699.70090999999968</v>
      </c>
    </row>
    <row r="681" spans="1:12" x14ac:dyDescent="0.2">
      <c r="C681" s="9">
        <v>0.56805555555555554</v>
      </c>
      <c r="D681">
        <v>10.632</v>
      </c>
      <c r="E681">
        <v>946.5</v>
      </c>
      <c r="F681">
        <v>436.9</v>
      </c>
      <c r="G681" s="46">
        <f t="shared" si="62"/>
        <v>-1382.9757649999963</v>
      </c>
      <c r="H681" s="46">
        <f t="shared" si="63"/>
        <v>705.58486999999934</v>
      </c>
    </row>
    <row r="682" spans="1:12" x14ac:dyDescent="0.2">
      <c r="C682" s="9">
        <v>0.56805555555555554</v>
      </c>
      <c r="D682">
        <v>11.212</v>
      </c>
      <c r="E682">
        <v>946</v>
      </c>
      <c r="F682">
        <v>437.1</v>
      </c>
      <c r="G682" s="46">
        <f t="shared" si="62"/>
        <v>-1380.0337849999969</v>
      </c>
      <c r="H682" s="46">
        <f t="shared" si="63"/>
        <v>707.5461899999998</v>
      </c>
    </row>
    <row r="683" spans="1:12" x14ac:dyDescent="0.2">
      <c r="C683" s="9">
        <v>0.56805555555555554</v>
      </c>
      <c r="D683">
        <v>11.811999999999999</v>
      </c>
      <c r="E683">
        <v>946.4</v>
      </c>
      <c r="F683">
        <v>437.2</v>
      </c>
      <c r="G683" s="46">
        <f t="shared" si="62"/>
        <v>-1384.9370849999962</v>
      </c>
      <c r="H683" s="46">
        <f t="shared" si="63"/>
        <v>708.5268499999994</v>
      </c>
    </row>
    <row r="684" spans="1:12" x14ac:dyDescent="0.2">
      <c r="C684" s="9">
        <v>0.56805555555555554</v>
      </c>
      <c r="D684">
        <v>12.102</v>
      </c>
      <c r="E684">
        <v>946.2</v>
      </c>
      <c r="F684">
        <v>436.4</v>
      </c>
      <c r="G684" s="46">
        <f t="shared" si="62"/>
        <v>-1375.1304849999967</v>
      </c>
      <c r="H684" s="46">
        <f t="shared" si="63"/>
        <v>700.68156999999928</v>
      </c>
    </row>
    <row r="685" spans="1:12" x14ac:dyDescent="0.2">
      <c r="C685" s="9">
        <v>0.56805555555555554</v>
      </c>
      <c r="D685">
        <v>12.712</v>
      </c>
      <c r="E685">
        <v>947</v>
      </c>
      <c r="F685">
        <v>436.3</v>
      </c>
      <c r="G685" s="46">
        <f t="shared" si="62"/>
        <v>-1381.9951049999968</v>
      </c>
      <c r="H685" s="46">
        <f t="shared" si="63"/>
        <v>699.70090999999968</v>
      </c>
    </row>
    <row r="687" spans="1:12" s="8" customFormat="1" x14ac:dyDescent="0.2">
      <c r="A687" s="7" t="s">
        <v>9</v>
      </c>
      <c r="B687" s="7" t="s">
        <v>12</v>
      </c>
      <c r="C687" s="3" t="s">
        <v>3</v>
      </c>
      <c r="D687" s="25" t="s">
        <v>4</v>
      </c>
      <c r="E687" s="3" t="s">
        <v>2</v>
      </c>
      <c r="F687" s="3" t="s">
        <v>0</v>
      </c>
      <c r="G687" s="12" t="s">
        <v>21</v>
      </c>
      <c r="H687" s="12" t="s">
        <v>22</v>
      </c>
      <c r="I687" s="14" t="s">
        <v>24</v>
      </c>
      <c r="J687" s="14" t="s">
        <v>25</v>
      </c>
      <c r="K687" s="22" t="s">
        <v>26</v>
      </c>
      <c r="L687" s="22" t="s">
        <v>27</v>
      </c>
    </row>
    <row r="688" spans="1:12" s="5" customFormat="1" x14ac:dyDescent="0.2">
      <c r="A688" s="6" t="s">
        <v>10</v>
      </c>
      <c r="B688" s="6" t="s">
        <v>11</v>
      </c>
      <c r="C688" s="4" t="s">
        <v>5</v>
      </c>
      <c r="D688" s="26" t="s">
        <v>6</v>
      </c>
      <c r="E688" s="4" t="s">
        <v>7</v>
      </c>
      <c r="F688" s="4" t="s">
        <v>8</v>
      </c>
      <c r="G688" s="13" t="s">
        <v>23</v>
      </c>
      <c r="H688" s="13" t="s">
        <v>23</v>
      </c>
      <c r="I688" s="15" t="s">
        <v>23</v>
      </c>
      <c r="J688" s="15" t="s">
        <v>23</v>
      </c>
      <c r="K688" s="23" t="s">
        <v>28</v>
      </c>
      <c r="L688" s="23" t="s">
        <v>28</v>
      </c>
    </row>
    <row r="689" spans="1:12" x14ac:dyDescent="0.2">
      <c r="A689">
        <v>12</v>
      </c>
      <c r="B689">
        <v>-16</v>
      </c>
      <c r="C689" s="9">
        <v>0.56874999999999998</v>
      </c>
      <c r="D689">
        <v>0.14199999999999999</v>
      </c>
      <c r="E689">
        <v>941.6</v>
      </c>
      <c r="F689">
        <v>443.5</v>
      </c>
      <c r="G689" s="46">
        <f t="shared" ref="G689:G702" si="64">(-(E689-$J$11)-(F689-$J$12))*$C$3</f>
        <v>-1399.6469849999969</v>
      </c>
      <c r="H689" s="46">
        <f t="shared" ref="H689:H702" si="65">(F689-$J$12)*C$3</f>
        <v>770.30842999999948</v>
      </c>
      <c r="I689" s="46">
        <f>AVERAGE(G689:G700)-$J$6</f>
        <v>-1440.8837379999934</v>
      </c>
      <c r="J689" s="46">
        <f>AVERAGE(H689:H700)-$K$6</f>
        <v>530.47168266666495</v>
      </c>
      <c r="K689" s="11">
        <f>I689/($E$8*A689^2)</f>
        <v>-0.74119533847736285</v>
      </c>
      <c r="L689" s="11">
        <f>J689/($E$8*A689^2)</f>
        <v>0.27287637997256425</v>
      </c>
    </row>
    <row r="690" spans="1:12" x14ac:dyDescent="0.2">
      <c r="C690" s="9">
        <v>0.56874999999999998</v>
      </c>
      <c r="D690">
        <v>0.73199999999999998</v>
      </c>
      <c r="E690">
        <v>942.3</v>
      </c>
      <c r="F690">
        <v>443</v>
      </c>
      <c r="G690" s="46">
        <f t="shared" si="64"/>
        <v>-1401.6083049999961</v>
      </c>
      <c r="H690" s="46">
        <f t="shared" si="65"/>
        <v>765.40512999999953</v>
      </c>
    </row>
    <row r="691" spans="1:12" x14ac:dyDescent="0.2">
      <c r="C691" s="9">
        <v>0.56874999999999998</v>
      </c>
      <c r="D691">
        <v>2.2320000000000002</v>
      </c>
      <c r="E691">
        <v>943.6</v>
      </c>
      <c r="F691">
        <v>443.4</v>
      </c>
      <c r="G691" s="46">
        <f t="shared" si="64"/>
        <v>-1418.2795249999965</v>
      </c>
      <c r="H691" s="46">
        <f t="shared" si="65"/>
        <v>769.3277699999993</v>
      </c>
    </row>
    <row r="692" spans="1:12" x14ac:dyDescent="0.2">
      <c r="C692" s="9">
        <v>0.56874999999999998</v>
      </c>
      <c r="D692">
        <v>2.532</v>
      </c>
      <c r="E692">
        <v>940.7</v>
      </c>
      <c r="F692">
        <v>444.1</v>
      </c>
      <c r="G692" s="46">
        <f t="shared" si="64"/>
        <v>-1396.7050049999973</v>
      </c>
      <c r="H692" s="46">
        <f t="shared" si="65"/>
        <v>776.1923899999997</v>
      </c>
    </row>
    <row r="693" spans="1:12" x14ac:dyDescent="0.2">
      <c r="C693" s="9">
        <v>0.56874999999999998</v>
      </c>
      <c r="D693">
        <v>2.8220000000000001</v>
      </c>
      <c r="E693">
        <v>940.8</v>
      </c>
      <c r="F693">
        <v>444.5</v>
      </c>
      <c r="G693" s="46">
        <f t="shared" si="64"/>
        <v>-1401.6083049999961</v>
      </c>
      <c r="H693" s="46">
        <f t="shared" si="65"/>
        <v>780.11502999999948</v>
      </c>
    </row>
    <row r="694" spans="1:12" x14ac:dyDescent="0.2">
      <c r="C694" s="9">
        <v>0.56874999999999998</v>
      </c>
      <c r="D694">
        <v>3.1320000000000001</v>
      </c>
      <c r="E694">
        <v>941.5</v>
      </c>
      <c r="F694">
        <v>444.7</v>
      </c>
      <c r="G694" s="46">
        <f t="shared" si="64"/>
        <v>-1410.4342449999965</v>
      </c>
      <c r="H694" s="46">
        <f t="shared" si="65"/>
        <v>782.07634999999937</v>
      </c>
    </row>
    <row r="695" spans="1:12" x14ac:dyDescent="0.2">
      <c r="C695" s="9">
        <v>0.56874999999999998</v>
      </c>
      <c r="D695">
        <v>3.4119999999999999</v>
      </c>
      <c r="E695">
        <v>941.4</v>
      </c>
      <c r="F695">
        <v>443.8</v>
      </c>
      <c r="G695" s="46">
        <f t="shared" si="64"/>
        <v>-1400.6276449999964</v>
      </c>
      <c r="H695" s="46">
        <f t="shared" si="65"/>
        <v>773.25040999999965</v>
      </c>
    </row>
    <row r="696" spans="1:12" x14ac:dyDescent="0.2">
      <c r="C696" s="9">
        <v>0.56874999999999998</v>
      </c>
      <c r="D696">
        <v>3.722</v>
      </c>
      <c r="E696">
        <v>941.6</v>
      </c>
      <c r="F696">
        <v>443.6</v>
      </c>
      <c r="G696" s="46">
        <f t="shared" si="64"/>
        <v>-1400.6276449999971</v>
      </c>
      <c r="H696" s="46">
        <f t="shared" si="65"/>
        <v>771.28908999999976</v>
      </c>
    </row>
    <row r="697" spans="1:12" x14ac:dyDescent="0.2">
      <c r="C697" s="9">
        <v>0.56874999999999998</v>
      </c>
      <c r="D697">
        <v>4.3220000000000001</v>
      </c>
      <c r="E697">
        <v>941.7</v>
      </c>
      <c r="F697">
        <v>444.1</v>
      </c>
      <c r="G697" s="46">
        <f t="shared" si="64"/>
        <v>-1406.5116049999972</v>
      </c>
      <c r="H697" s="46">
        <f t="shared" si="65"/>
        <v>776.1923899999997</v>
      </c>
    </row>
    <row r="698" spans="1:12" x14ac:dyDescent="0.2">
      <c r="C698" s="9">
        <v>0.56874999999999998</v>
      </c>
      <c r="D698">
        <v>4.5919999999999996</v>
      </c>
      <c r="E698">
        <v>941.2</v>
      </c>
      <c r="F698">
        <v>444.1</v>
      </c>
      <c r="G698" s="46">
        <f t="shared" si="64"/>
        <v>-1401.6083049999972</v>
      </c>
      <c r="H698" s="46">
        <f t="shared" si="65"/>
        <v>776.1923899999997</v>
      </c>
    </row>
    <row r="699" spans="1:12" x14ac:dyDescent="0.2">
      <c r="C699" s="9">
        <v>0.56874999999999998</v>
      </c>
      <c r="D699">
        <v>5.202</v>
      </c>
      <c r="E699">
        <v>940.1</v>
      </c>
      <c r="F699">
        <v>444.8</v>
      </c>
      <c r="G699" s="46">
        <f t="shared" si="64"/>
        <v>-1397.685664999997</v>
      </c>
      <c r="H699" s="46">
        <f t="shared" si="65"/>
        <v>783.05700999999965</v>
      </c>
    </row>
    <row r="700" spans="1:12" x14ac:dyDescent="0.2">
      <c r="C700" s="9">
        <v>0.56874999999999998</v>
      </c>
      <c r="D700">
        <v>5.8019999999999996</v>
      </c>
      <c r="E700">
        <v>942</v>
      </c>
      <c r="F700">
        <v>445.1</v>
      </c>
      <c r="G700" s="46">
        <f t="shared" si="64"/>
        <v>-1419.2601849999969</v>
      </c>
      <c r="H700" s="46">
        <f t="shared" si="65"/>
        <v>785.99898999999971</v>
      </c>
    </row>
    <row r="701" spans="1:12" x14ac:dyDescent="0.2">
      <c r="C701" s="9">
        <v>0.56874999999999998</v>
      </c>
      <c r="D701">
        <v>6.3719999999999999</v>
      </c>
      <c r="E701">
        <v>942</v>
      </c>
      <c r="F701">
        <v>444.4</v>
      </c>
      <c r="G701" s="46">
        <f t="shared" si="64"/>
        <v>-1412.3955649999964</v>
      </c>
      <c r="H701" s="46">
        <f t="shared" si="65"/>
        <v>779.13436999999931</v>
      </c>
    </row>
    <row r="702" spans="1:12" x14ac:dyDescent="0.2">
      <c r="C702" s="9">
        <v>0.56874999999999998</v>
      </c>
      <c r="D702">
        <v>6.702</v>
      </c>
      <c r="E702">
        <v>941.6</v>
      </c>
      <c r="F702">
        <v>443.4</v>
      </c>
      <c r="G702" s="46">
        <f t="shared" si="64"/>
        <v>-1398.6663249999965</v>
      </c>
      <c r="H702" s="46">
        <f t="shared" si="65"/>
        <v>769.3277699999993</v>
      </c>
    </row>
    <row r="704" spans="1:12" s="8" customFormat="1" x14ac:dyDescent="0.2">
      <c r="A704" s="7" t="s">
        <v>9</v>
      </c>
      <c r="B704" s="7" t="s">
        <v>12</v>
      </c>
      <c r="C704" s="3" t="s">
        <v>3</v>
      </c>
      <c r="D704" s="25" t="s">
        <v>4</v>
      </c>
      <c r="E704" s="3" t="s">
        <v>2</v>
      </c>
      <c r="F704" s="3" t="s">
        <v>0</v>
      </c>
      <c r="G704" s="12" t="s">
        <v>21</v>
      </c>
      <c r="H704" s="12" t="s">
        <v>22</v>
      </c>
      <c r="I704" s="14" t="s">
        <v>24</v>
      </c>
      <c r="J704" s="14" t="s">
        <v>25</v>
      </c>
      <c r="K704" s="22" t="s">
        <v>26</v>
      </c>
      <c r="L704" s="22" t="s">
        <v>27</v>
      </c>
    </row>
    <row r="705" spans="1:12" s="5" customFormat="1" x14ac:dyDescent="0.2">
      <c r="A705" s="6" t="s">
        <v>10</v>
      </c>
      <c r="B705" s="6" t="s">
        <v>11</v>
      </c>
      <c r="C705" s="4" t="s">
        <v>5</v>
      </c>
      <c r="D705" s="26" t="s">
        <v>6</v>
      </c>
      <c r="E705" s="4" t="s">
        <v>7</v>
      </c>
      <c r="F705" s="4" t="s">
        <v>8</v>
      </c>
      <c r="G705" s="13" t="s">
        <v>23</v>
      </c>
      <c r="H705" s="13" t="s">
        <v>23</v>
      </c>
      <c r="I705" s="15" t="s">
        <v>23</v>
      </c>
      <c r="J705" s="15" t="s">
        <v>23</v>
      </c>
      <c r="K705" s="23" t="s">
        <v>28</v>
      </c>
      <c r="L705" s="23" t="s">
        <v>28</v>
      </c>
    </row>
    <row r="706" spans="1:12" x14ac:dyDescent="0.2">
      <c r="A706">
        <v>12</v>
      </c>
      <c r="B706">
        <v>-18</v>
      </c>
      <c r="C706" s="9">
        <v>0.56944444444444442</v>
      </c>
      <c r="D706">
        <v>0.63200000000000001</v>
      </c>
      <c r="E706">
        <v>934.9</v>
      </c>
      <c r="F706">
        <v>451.5</v>
      </c>
      <c r="G706" s="46">
        <f t="shared" ref="G706:G722" si="66">(-(E706-$J$11)-(F706-$J$12))*$C$3</f>
        <v>-1412.3955649999964</v>
      </c>
      <c r="H706" s="46">
        <f t="shared" ref="H706:H722" si="67">(F706-$J$12)*C$3</f>
        <v>848.7612299999995</v>
      </c>
      <c r="I706" s="46">
        <f>AVERAGE(G706:G717)-$J$6</f>
        <v>-1453.3054313333269</v>
      </c>
      <c r="J706" s="46">
        <f>AVERAGE(H706:H717)-$K$6</f>
        <v>602.38674933333141</v>
      </c>
      <c r="K706" s="11">
        <f>I706/($E$8*A706^2)</f>
        <v>-0.74758509842249321</v>
      </c>
      <c r="L706" s="11">
        <f>J706/($E$8*A706^2)</f>
        <v>0.30986972702331861</v>
      </c>
    </row>
    <row r="707" spans="1:12" x14ac:dyDescent="0.2">
      <c r="C707" s="9">
        <v>0.56944444444444442</v>
      </c>
      <c r="D707">
        <v>1.272</v>
      </c>
      <c r="E707">
        <v>934.9</v>
      </c>
      <c r="F707">
        <v>451.6</v>
      </c>
      <c r="G707" s="46">
        <f t="shared" si="66"/>
        <v>-1413.3762249999966</v>
      </c>
      <c r="H707" s="46">
        <f t="shared" si="67"/>
        <v>849.74188999999978</v>
      </c>
    </row>
    <row r="708" spans="1:12" x14ac:dyDescent="0.2">
      <c r="C708" s="9">
        <v>0.56944444444444442</v>
      </c>
      <c r="D708">
        <v>2.742</v>
      </c>
      <c r="E708">
        <v>935.7</v>
      </c>
      <c r="F708">
        <v>451.5</v>
      </c>
      <c r="G708" s="46">
        <f t="shared" si="66"/>
        <v>-1420.2408449999971</v>
      </c>
      <c r="H708" s="46">
        <f t="shared" si="67"/>
        <v>848.7612299999995</v>
      </c>
    </row>
    <row r="709" spans="1:12" x14ac:dyDescent="0.2">
      <c r="C709" s="9">
        <v>0.56944444444444442</v>
      </c>
      <c r="D709">
        <v>3.52</v>
      </c>
      <c r="E709">
        <v>935.7</v>
      </c>
      <c r="F709">
        <v>451.6</v>
      </c>
      <c r="G709" s="46">
        <f t="shared" si="66"/>
        <v>-1421.2215049999973</v>
      </c>
      <c r="H709" s="46">
        <f t="shared" si="67"/>
        <v>849.74188999999978</v>
      </c>
    </row>
    <row r="710" spans="1:12" x14ac:dyDescent="0.2">
      <c r="C710" s="9">
        <v>0.56944444444444442</v>
      </c>
      <c r="D710">
        <v>3.3420000000000001</v>
      </c>
      <c r="E710">
        <v>936.1</v>
      </c>
      <c r="F710">
        <v>451.6</v>
      </c>
      <c r="G710" s="46">
        <f t="shared" si="66"/>
        <v>-1425.144144999997</v>
      </c>
      <c r="H710" s="46">
        <f t="shared" si="67"/>
        <v>849.74188999999978</v>
      </c>
    </row>
    <row r="711" spans="1:12" x14ac:dyDescent="0.2">
      <c r="C711" s="9">
        <v>0.56944444444444442</v>
      </c>
      <c r="D711">
        <v>3.6720000000000002</v>
      </c>
      <c r="E711">
        <v>935.7</v>
      </c>
      <c r="F711">
        <v>451</v>
      </c>
      <c r="G711" s="46">
        <f t="shared" si="66"/>
        <v>-1415.3375449999971</v>
      </c>
      <c r="H711" s="46">
        <f t="shared" si="67"/>
        <v>843.85792999999956</v>
      </c>
    </row>
    <row r="712" spans="1:12" x14ac:dyDescent="0.2">
      <c r="C712" s="9">
        <v>0.56944444444444442</v>
      </c>
      <c r="D712">
        <v>4.2519999999999998</v>
      </c>
      <c r="E712">
        <v>936.6</v>
      </c>
      <c r="F712">
        <v>450.8</v>
      </c>
      <c r="G712" s="46">
        <f t="shared" si="66"/>
        <v>-1422.202164999997</v>
      </c>
      <c r="H712" s="46">
        <f t="shared" si="67"/>
        <v>841.89660999999967</v>
      </c>
    </row>
    <row r="713" spans="1:12" x14ac:dyDescent="0.2">
      <c r="C713" s="9">
        <v>0.56944444444444442</v>
      </c>
      <c r="D713">
        <v>4.8520000000000003</v>
      </c>
      <c r="E713">
        <v>936.1</v>
      </c>
      <c r="F713">
        <v>451.6</v>
      </c>
      <c r="G713" s="46">
        <f t="shared" si="66"/>
        <v>-1425.144144999997</v>
      </c>
      <c r="H713" s="46">
        <f t="shared" si="67"/>
        <v>849.74188999999978</v>
      </c>
    </row>
    <row r="714" spans="1:12" x14ac:dyDescent="0.2">
      <c r="C714" s="9">
        <v>0.56944444444444442</v>
      </c>
      <c r="D714">
        <v>5.1420000000000003</v>
      </c>
      <c r="E714">
        <v>935.8</v>
      </c>
      <c r="F714">
        <v>451.9</v>
      </c>
      <c r="G714" s="46">
        <f t="shared" si="66"/>
        <v>-1425.1441449999959</v>
      </c>
      <c r="H714" s="46">
        <f t="shared" si="67"/>
        <v>852.68386999999927</v>
      </c>
    </row>
    <row r="715" spans="1:12" x14ac:dyDescent="0.2">
      <c r="C715" s="9">
        <v>0.56944444444444442</v>
      </c>
      <c r="D715">
        <v>5.7519999999999998</v>
      </c>
      <c r="E715">
        <v>935</v>
      </c>
      <c r="F715">
        <v>451.1</v>
      </c>
      <c r="G715" s="46">
        <f t="shared" si="66"/>
        <v>-1409.4535849999968</v>
      </c>
      <c r="H715" s="46">
        <f t="shared" si="67"/>
        <v>844.83858999999973</v>
      </c>
    </row>
    <row r="716" spans="1:12" x14ac:dyDescent="0.2">
      <c r="C716" s="9">
        <v>0.56944444444444442</v>
      </c>
      <c r="D716">
        <v>6.3520000000000003</v>
      </c>
      <c r="E716">
        <v>934.5</v>
      </c>
      <c r="F716">
        <v>450.7</v>
      </c>
      <c r="G716" s="46">
        <f t="shared" si="66"/>
        <v>-1400.6276449999964</v>
      </c>
      <c r="H716" s="46">
        <f t="shared" si="67"/>
        <v>840.91594999999938</v>
      </c>
    </row>
    <row r="717" spans="1:12" x14ac:dyDescent="0.2">
      <c r="C717" s="9">
        <v>0.56944444444444442</v>
      </c>
      <c r="D717">
        <v>6.6420000000000003</v>
      </c>
      <c r="E717">
        <v>934.7</v>
      </c>
      <c r="F717">
        <v>451.8</v>
      </c>
      <c r="G717" s="46">
        <f t="shared" si="66"/>
        <v>-1413.3762249999972</v>
      </c>
      <c r="H717" s="46">
        <f t="shared" si="67"/>
        <v>851.70320999999967</v>
      </c>
    </row>
    <row r="718" spans="1:12" x14ac:dyDescent="0.2">
      <c r="C718" s="9">
        <v>0.56944444444444442</v>
      </c>
      <c r="D718">
        <v>7.2320000000000002</v>
      </c>
      <c r="E718">
        <v>936.4</v>
      </c>
      <c r="F718">
        <v>451.4</v>
      </c>
      <c r="G718" s="46">
        <f t="shared" si="66"/>
        <v>-1426.1248049999961</v>
      </c>
      <c r="H718" s="46">
        <f t="shared" si="67"/>
        <v>847.78056999999933</v>
      </c>
    </row>
    <row r="719" spans="1:12" x14ac:dyDescent="0.2">
      <c r="C719" s="9">
        <v>0.56944444444444442</v>
      </c>
      <c r="D719">
        <v>8.8620000000000001</v>
      </c>
      <c r="E719">
        <v>935.8</v>
      </c>
      <c r="F719">
        <v>450.5</v>
      </c>
      <c r="G719" s="46">
        <f t="shared" si="66"/>
        <v>-1411.4149049999962</v>
      </c>
      <c r="H719" s="46">
        <f t="shared" si="67"/>
        <v>838.9546299999995</v>
      </c>
    </row>
    <row r="720" spans="1:12" x14ac:dyDescent="0.2">
      <c r="C720" s="9">
        <v>0.56944444444444442</v>
      </c>
      <c r="D720">
        <v>9.1999999999999993</v>
      </c>
      <c r="E720">
        <v>935.6</v>
      </c>
      <c r="F720">
        <v>451.1</v>
      </c>
      <c r="G720" s="46">
        <f t="shared" si="66"/>
        <v>-1415.3375449999971</v>
      </c>
      <c r="H720" s="46">
        <f t="shared" si="67"/>
        <v>844.83858999999973</v>
      </c>
    </row>
    <row r="721" spans="1:12" x14ac:dyDescent="0.2">
      <c r="C721" s="9">
        <v>0.56944444444444442</v>
      </c>
      <c r="D721">
        <v>9.3019999999999996</v>
      </c>
      <c r="E721">
        <v>936.4</v>
      </c>
      <c r="F721">
        <v>451.6</v>
      </c>
      <c r="G721" s="46">
        <f t="shared" si="66"/>
        <v>-1428.0861249999966</v>
      </c>
      <c r="H721" s="46">
        <f t="shared" si="67"/>
        <v>849.74188999999978</v>
      </c>
    </row>
    <row r="722" spans="1:12" x14ac:dyDescent="0.2">
      <c r="C722" s="9">
        <v>0.56944444444444442</v>
      </c>
      <c r="D722">
        <v>9.6120000000000001</v>
      </c>
      <c r="E722">
        <v>936.9</v>
      </c>
      <c r="F722">
        <v>451.4</v>
      </c>
      <c r="G722" s="46">
        <f t="shared" si="66"/>
        <v>-1431.0281049999962</v>
      </c>
      <c r="H722" s="46">
        <f t="shared" si="67"/>
        <v>847.78056999999933</v>
      </c>
    </row>
    <row r="724" spans="1:12" s="8" customFormat="1" x14ac:dyDescent="0.2">
      <c r="A724" s="7" t="s">
        <v>9</v>
      </c>
      <c r="B724" s="7" t="s">
        <v>12</v>
      </c>
      <c r="C724" s="3" t="s">
        <v>3</v>
      </c>
      <c r="D724" s="25" t="s">
        <v>4</v>
      </c>
      <c r="E724" s="3" t="s">
        <v>2</v>
      </c>
      <c r="F724" s="3" t="s">
        <v>0</v>
      </c>
      <c r="G724" s="12" t="s">
        <v>21</v>
      </c>
      <c r="H724" s="12" t="s">
        <v>22</v>
      </c>
      <c r="I724" s="14" t="s">
        <v>24</v>
      </c>
      <c r="J724" s="14" t="s">
        <v>25</v>
      </c>
      <c r="K724" s="22" t="s">
        <v>26</v>
      </c>
      <c r="L724" s="22" t="s">
        <v>27</v>
      </c>
    </row>
    <row r="725" spans="1:12" s="5" customFormat="1" x14ac:dyDescent="0.2">
      <c r="A725" s="6" t="s">
        <v>10</v>
      </c>
      <c r="B725" s="6" t="s">
        <v>11</v>
      </c>
      <c r="C725" s="4" t="s">
        <v>5</v>
      </c>
      <c r="D725" s="26" t="s">
        <v>6</v>
      </c>
      <c r="E725" s="4" t="s">
        <v>7</v>
      </c>
      <c r="F725" s="4" t="s">
        <v>8</v>
      </c>
      <c r="G725" s="13" t="s">
        <v>23</v>
      </c>
      <c r="H725" s="13" t="s">
        <v>23</v>
      </c>
      <c r="I725" s="15" t="s">
        <v>23</v>
      </c>
      <c r="J725" s="15" t="s">
        <v>23</v>
      </c>
      <c r="K725" s="23" t="s">
        <v>28</v>
      </c>
      <c r="L725" s="23" t="s">
        <v>28</v>
      </c>
    </row>
    <row r="726" spans="1:12" x14ac:dyDescent="0.2">
      <c r="A726">
        <v>12</v>
      </c>
      <c r="B726">
        <v>-20</v>
      </c>
      <c r="C726" s="9">
        <v>0.57013888888888886</v>
      </c>
      <c r="D726">
        <v>12.571999999999999</v>
      </c>
      <c r="E726">
        <v>929.2</v>
      </c>
      <c r="F726">
        <v>457.6</v>
      </c>
      <c r="G726" s="46">
        <f t="shared" ref="G726:G741" si="68">(-(E726-$J$11)-(F726-$J$12))*$C$3</f>
        <v>-1416.3182049999973</v>
      </c>
      <c r="H726" s="46">
        <f t="shared" ref="H726:H741" si="69">(F726-$J$12)*C$3</f>
        <v>908.58148999999969</v>
      </c>
      <c r="I726" s="46">
        <f>AVERAGE(G726:G737)-$J$6</f>
        <v>-1450.4451729999935</v>
      </c>
      <c r="J726" s="46">
        <f>AVERAGE(H726:H737)-$K$6</f>
        <v>664.33177266666462</v>
      </c>
      <c r="K726" s="11">
        <f>I726/($E$8*A726^2)</f>
        <v>-0.74611377211933816</v>
      </c>
      <c r="L726" s="11">
        <f>J726/($E$8*A726^2)</f>
        <v>0.34173445096021843</v>
      </c>
    </row>
    <row r="727" spans="1:12" x14ac:dyDescent="0.2">
      <c r="C727" s="9">
        <v>0.57013888888888886</v>
      </c>
      <c r="D727">
        <v>12.891999999999999</v>
      </c>
      <c r="E727">
        <v>928.3</v>
      </c>
      <c r="F727">
        <v>457.8</v>
      </c>
      <c r="G727" s="46">
        <f t="shared" si="68"/>
        <v>-1409.4535849999963</v>
      </c>
      <c r="H727" s="46">
        <f t="shared" si="69"/>
        <v>910.54280999999958</v>
      </c>
    </row>
    <row r="728" spans="1:12" x14ac:dyDescent="0.2">
      <c r="C728" s="9">
        <v>0.57013888888888886</v>
      </c>
      <c r="D728">
        <v>13.462</v>
      </c>
      <c r="E728">
        <v>927.7</v>
      </c>
      <c r="F728">
        <v>457.7</v>
      </c>
      <c r="G728" s="46">
        <f t="shared" si="68"/>
        <v>-1402.588964999997</v>
      </c>
      <c r="H728" s="46">
        <f t="shared" si="69"/>
        <v>909.56214999999941</v>
      </c>
    </row>
    <row r="729" spans="1:12" x14ac:dyDescent="0.2">
      <c r="C729" s="9">
        <v>0.57013888888888886</v>
      </c>
      <c r="D729">
        <v>14.72</v>
      </c>
      <c r="E729">
        <v>928</v>
      </c>
      <c r="F729">
        <v>458.8</v>
      </c>
      <c r="G729" s="46">
        <f t="shared" si="68"/>
        <v>-1416.3182049999966</v>
      </c>
      <c r="H729" s="46">
        <f t="shared" si="69"/>
        <v>920.34940999999958</v>
      </c>
    </row>
    <row r="730" spans="1:12" x14ac:dyDescent="0.2">
      <c r="C730" s="9">
        <v>0.57013888888888886</v>
      </c>
      <c r="D730">
        <v>15.571999999999999</v>
      </c>
      <c r="E730">
        <v>928.8</v>
      </c>
      <c r="F730">
        <v>458.3</v>
      </c>
      <c r="G730" s="46">
        <f t="shared" si="68"/>
        <v>-1419.2601849999962</v>
      </c>
      <c r="H730" s="46">
        <f t="shared" si="69"/>
        <v>915.44610999999963</v>
      </c>
    </row>
    <row r="731" spans="1:12" x14ac:dyDescent="0.2">
      <c r="C731" s="9">
        <v>0.57013888888888886</v>
      </c>
      <c r="D731">
        <v>15.852</v>
      </c>
      <c r="E731">
        <v>929.2</v>
      </c>
      <c r="F731">
        <v>458.2</v>
      </c>
      <c r="G731" s="46">
        <f t="shared" si="68"/>
        <v>-1422.202164999997</v>
      </c>
      <c r="H731" s="46">
        <f t="shared" si="69"/>
        <v>914.46544999999935</v>
      </c>
    </row>
    <row r="732" spans="1:12" x14ac:dyDescent="0.2">
      <c r="C732" s="9">
        <v>0.57013888888888886</v>
      </c>
      <c r="D732">
        <v>16.152000000000001</v>
      </c>
      <c r="E732">
        <v>929.7</v>
      </c>
      <c r="F732">
        <v>457.3</v>
      </c>
      <c r="G732" s="46">
        <f t="shared" si="68"/>
        <v>-1418.2795249999972</v>
      </c>
      <c r="H732" s="46">
        <f t="shared" si="69"/>
        <v>905.63950999999963</v>
      </c>
    </row>
    <row r="733" spans="1:12" x14ac:dyDescent="0.2">
      <c r="C733" s="9">
        <v>0.57013888888888886</v>
      </c>
      <c r="D733">
        <v>16.431999999999999</v>
      </c>
      <c r="E733">
        <v>928.2</v>
      </c>
      <c r="F733">
        <v>456.8</v>
      </c>
      <c r="G733" s="46">
        <f t="shared" si="68"/>
        <v>-1398.6663249999972</v>
      </c>
      <c r="H733" s="46">
        <f t="shared" si="69"/>
        <v>900.73620999999957</v>
      </c>
    </row>
    <row r="734" spans="1:12" x14ac:dyDescent="0.2">
      <c r="C734" s="9">
        <v>0.57013888888888886</v>
      </c>
      <c r="D734">
        <v>16.762</v>
      </c>
      <c r="E734">
        <v>928</v>
      </c>
      <c r="F734">
        <v>456.9</v>
      </c>
      <c r="G734" s="46">
        <f t="shared" si="68"/>
        <v>-1397.6856649999963</v>
      </c>
      <c r="H734" s="46">
        <f t="shared" si="69"/>
        <v>901.71686999999929</v>
      </c>
    </row>
    <row r="735" spans="1:12" x14ac:dyDescent="0.2">
      <c r="C735" s="9">
        <v>0.57013888888888886</v>
      </c>
      <c r="D735">
        <v>17.420000000000002</v>
      </c>
      <c r="E735">
        <v>929.3</v>
      </c>
      <c r="F735">
        <v>458.1</v>
      </c>
      <c r="G735" s="46">
        <f t="shared" si="68"/>
        <v>-1422.2021649999963</v>
      </c>
      <c r="H735" s="46">
        <f t="shared" si="69"/>
        <v>913.48478999999975</v>
      </c>
    </row>
    <row r="736" spans="1:12" x14ac:dyDescent="0.2">
      <c r="C736" s="9">
        <v>0.57013888888888886</v>
      </c>
      <c r="D736">
        <v>17.641999999999999</v>
      </c>
      <c r="E736">
        <v>929.3</v>
      </c>
      <c r="F736">
        <v>457.5</v>
      </c>
      <c r="G736" s="46">
        <f t="shared" si="68"/>
        <v>-1416.3182049999962</v>
      </c>
      <c r="H736" s="46">
        <f t="shared" si="69"/>
        <v>907.60082999999952</v>
      </c>
    </row>
    <row r="737" spans="1:12" x14ac:dyDescent="0.2">
      <c r="C737" s="9">
        <v>0.57013888888888886</v>
      </c>
      <c r="D737">
        <v>17.942</v>
      </c>
      <c r="E737">
        <v>930.7</v>
      </c>
      <c r="F737">
        <v>457.5</v>
      </c>
      <c r="G737" s="46">
        <f t="shared" si="68"/>
        <v>-1430.047444999997</v>
      </c>
      <c r="H737" s="46">
        <f t="shared" si="69"/>
        <v>907.60082999999952</v>
      </c>
    </row>
    <row r="738" spans="1:12" x14ac:dyDescent="0.2">
      <c r="C738" s="9">
        <v>0.57013888888888886</v>
      </c>
      <c r="D738">
        <v>18.532</v>
      </c>
      <c r="E738">
        <v>929.3</v>
      </c>
      <c r="F738">
        <v>457.5</v>
      </c>
      <c r="G738" s="46">
        <f t="shared" si="68"/>
        <v>-1416.3182049999962</v>
      </c>
      <c r="H738" s="46">
        <f t="shared" si="69"/>
        <v>907.60082999999952</v>
      </c>
    </row>
    <row r="739" spans="1:12" x14ac:dyDescent="0.2">
      <c r="C739" s="9">
        <v>0.57013888888888886</v>
      </c>
      <c r="D739">
        <v>19.122</v>
      </c>
      <c r="E739">
        <v>928.2</v>
      </c>
      <c r="F739">
        <v>457.9</v>
      </c>
      <c r="G739" s="46">
        <f t="shared" si="68"/>
        <v>-1409.4535849999968</v>
      </c>
      <c r="H739" s="46">
        <f t="shared" si="69"/>
        <v>911.52346999999929</v>
      </c>
    </row>
    <row r="740" spans="1:12" x14ac:dyDescent="0.2">
      <c r="C740" s="9">
        <v>0.57013888888888886</v>
      </c>
      <c r="D740">
        <v>19.692</v>
      </c>
      <c r="E740">
        <v>929.4</v>
      </c>
      <c r="F740">
        <v>457.9</v>
      </c>
      <c r="G740" s="46">
        <f t="shared" si="68"/>
        <v>-1421.2215049999961</v>
      </c>
      <c r="H740" s="46">
        <f t="shared" si="69"/>
        <v>911.52346999999929</v>
      </c>
    </row>
    <row r="741" spans="1:12" x14ac:dyDescent="0.2">
      <c r="C741" s="9">
        <v>0.57013888888888886</v>
      </c>
      <c r="D741">
        <v>20.22</v>
      </c>
      <c r="E741">
        <v>929.7</v>
      </c>
      <c r="F741">
        <v>457.2</v>
      </c>
      <c r="G741" s="46">
        <f t="shared" si="68"/>
        <v>-1417.298864999997</v>
      </c>
      <c r="H741" s="46">
        <f t="shared" si="69"/>
        <v>904.65884999999935</v>
      </c>
    </row>
    <row r="743" spans="1:12" s="8" customFormat="1" x14ac:dyDescent="0.2">
      <c r="A743" s="7" t="s">
        <v>9</v>
      </c>
      <c r="B743" s="7" t="s">
        <v>12</v>
      </c>
      <c r="C743" s="3" t="s">
        <v>3</v>
      </c>
      <c r="D743" s="25" t="s">
        <v>4</v>
      </c>
      <c r="E743" s="3" t="s">
        <v>2</v>
      </c>
      <c r="F743" s="3" t="s">
        <v>0</v>
      </c>
      <c r="G743" s="12" t="s">
        <v>21</v>
      </c>
      <c r="H743" s="12" t="s">
        <v>22</v>
      </c>
      <c r="I743" s="14" t="s">
        <v>24</v>
      </c>
      <c r="J743" s="14" t="s">
        <v>25</v>
      </c>
      <c r="K743" s="22" t="s">
        <v>26</v>
      </c>
      <c r="L743" s="22" t="s">
        <v>27</v>
      </c>
    </row>
    <row r="744" spans="1:12" s="5" customFormat="1" x14ac:dyDescent="0.2">
      <c r="A744" s="6" t="s">
        <v>10</v>
      </c>
      <c r="B744" s="6" t="s">
        <v>11</v>
      </c>
      <c r="C744" s="4" t="s">
        <v>5</v>
      </c>
      <c r="D744" s="26" t="s">
        <v>6</v>
      </c>
      <c r="E744" s="4" t="s">
        <v>7</v>
      </c>
      <c r="F744" s="4" t="s">
        <v>8</v>
      </c>
      <c r="G744" s="13" t="s">
        <v>23</v>
      </c>
      <c r="H744" s="13" t="s">
        <v>23</v>
      </c>
      <c r="I744" s="15" t="s">
        <v>23</v>
      </c>
      <c r="J744" s="15" t="s">
        <v>23</v>
      </c>
      <c r="K744" s="23" t="s">
        <v>28</v>
      </c>
      <c r="L744" s="23" t="s">
        <v>28</v>
      </c>
    </row>
    <row r="745" spans="1:12" x14ac:dyDescent="0.2">
      <c r="A745">
        <v>12</v>
      </c>
      <c r="B745">
        <v>-22</v>
      </c>
      <c r="C745" s="9">
        <v>0.5708333333333333</v>
      </c>
      <c r="D745">
        <v>7.4420000000000002</v>
      </c>
      <c r="E745">
        <v>922.7</v>
      </c>
      <c r="F745">
        <v>462.5</v>
      </c>
      <c r="G745" s="46">
        <f t="shared" ref="G745:G760" si="70">(-(E745-$J$11)-(F745-$J$12))*$C$3</f>
        <v>-1400.6276449999971</v>
      </c>
      <c r="H745" s="46">
        <f t="shared" ref="H745:H760" si="71">(F745-$J$12)*C$3</f>
        <v>956.63382999999953</v>
      </c>
      <c r="I745" s="46">
        <f>AVERAGE(G745:G756)-$J$6</f>
        <v>-1425.7652296666595</v>
      </c>
      <c r="J745" s="46">
        <f>AVERAGE(H745:H756)-$K$6</f>
        <v>702.41406933333133</v>
      </c>
      <c r="K745" s="11">
        <f>I745/($E$8*A745^2)</f>
        <v>-0.73341832801782891</v>
      </c>
      <c r="L745" s="11">
        <f>J745/($E$8*A745^2)</f>
        <v>0.36132410973936796</v>
      </c>
    </row>
    <row r="746" spans="1:12" x14ac:dyDescent="0.2">
      <c r="C746" s="9">
        <v>0.5708333333333333</v>
      </c>
      <c r="D746">
        <v>8.42</v>
      </c>
      <c r="E746">
        <v>921.7</v>
      </c>
      <c r="F746">
        <v>462.5</v>
      </c>
      <c r="G746" s="46">
        <f t="shared" si="70"/>
        <v>-1390.821044999997</v>
      </c>
      <c r="H746" s="46">
        <f t="shared" si="71"/>
        <v>956.63382999999953</v>
      </c>
    </row>
    <row r="747" spans="1:12" x14ac:dyDescent="0.2">
      <c r="C747" s="9">
        <v>0.5708333333333333</v>
      </c>
      <c r="D747">
        <v>9.7919999999999998</v>
      </c>
      <c r="E747">
        <v>921.9</v>
      </c>
      <c r="F747">
        <v>461.4</v>
      </c>
      <c r="G747" s="46">
        <f t="shared" si="70"/>
        <v>-1381.9951049999961</v>
      </c>
      <c r="H747" s="46">
        <f t="shared" si="71"/>
        <v>945.84656999999925</v>
      </c>
    </row>
    <row r="748" spans="1:12" x14ac:dyDescent="0.2">
      <c r="C748" s="9">
        <v>0.5708333333333333</v>
      </c>
      <c r="D748">
        <v>10.141999999999999</v>
      </c>
      <c r="E748">
        <v>921.5</v>
      </c>
      <c r="F748">
        <v>460.8</v>
      </c>
      <c r="G748" s="46">
        <f t="shared" si="70"/>
        <v>-1372.1885049999967</v>
      </c>
      <c r="H748" s="46">
        <f t="shared" si="71"/>
        <v>939.96260999999959</v>
      </c>
    </row>
    <row r="749" spans="1:12" x14ac:dyDescent="0.2">
      <c r="C749" s="9">
        <v>0.5708333333333333</v>
      </c>
      <c r="D749">
        <v>10.422000000000001</v>
      </c>
      <c r="E749">
        <v>922.2</v>
      </c>
      <c r="F749">
        <v>461</v>
      </c>
      <c r="G749" s="46">
        <f t="shared" si="70"/>
        <v>-1381.0144449999971</v>
      </c>
      <c r="H749" s="46">
        <f t="shared" si="71"/>
        <v>941.92392999999947</v>
      </c>
    </row>
    <row r="750" spans="1:12" x14ac:dyDescent="0.2">
      <c r="C750" s="9">
        <v>0.5708333333333333</v>
      </c>
      <c r="D750">
        <v>10.731999999999999</v>
      </c>
      <c r="E750">
        <v>922.2</v>
      </c>
      <c r="F750">
        <v>460.5</v>
      </c>
      <c r="G750" s="46">
        <f t="shared" si="70"/>
        <v>-1376.1111449999971</v>
      </c>
      <c r="H750" s="46">
        <f t="shared" si="71"/>
        <v>937.02062999999953</v>
      </c>
    </row>
    <row r="751" spans="1:12" x14ac:dyDescent="0.2">
      <c r="C751" s="9">
        <v>0.5708333333333333</v>
      </c>
      <c r="D751">
        <v>11.22</v>
      </c>
      <c r="E751">
        <v>921.8</v>
      </c>
      <c r="F751">
        <v>460.7</v>
      </c>
      <c r="G751" s="46">
        <f t="shared" si="70"/>
        <v>-1374.1498249999961</v>
      </c>
      <c r="H751" s="46">
        <f t="shared" si="71"/>
        <v>938.98194999999942</v>
      </c>
    </row>
    <row r="752" spans="1:12" x14ac:dyDescent="0.2">
      <c r="C752" s="9">
        <v>0.5708333333333333</v>
      </c>
      <c r="D752">
        <v>11.612</v>
      </c>
      <c r="E752">
        <v>923</v>
      </c>
      <c r="F752">
        <v>462.2</v>
      </c>
      <c r="G752" s="46">
        <f t="shared" si="70"/>
        <v>-1400.6276449999964</v>
      </c>
      <c r="H752" s="46">
        <f t="shared" si="71"/>
        <v>953.69184999999936</v>
      </c>
    </row>
    <row r="753" spans="1:12" x14ac:dyDescent="0.2">
      <c r="C753" s="9">
        <v>0.5708333333333333</v>
      </c>
      <c r="D753">
        <v>11.922000000000001</v>
      </c>
      <c r="E753">
        <v>922.8</v>
      </c>
      <c r="F753">
        <v>461.4</v>
      </c>
      <c r="G753" s="46">
        <f t="shared" si="70"/>
        <v>-1390.8210449999958</v>
      </c>
      <c r="H753" s="46">
        <f t="shared" si="71"/>
        <v>945.84656999999925</v>
      </c>
    </row>
    <row r="754" spans="1:12" x14ac:dyDescent="0.2">
      <c r="C754" s="9">
        <v>0.5708333333333333</v>
      </c>
      <c r="D754">
        <v>12.522</v>
      </c>
      <c r="E754">
        <v>924.1</v>
      </c>
      <c r="F754">
        <v>462.4</v>
      </c>
      <c r="G754" s="46">
        <f t="shared" si="70"/>
        <v>-1413.3762249999966</v>
      </c>
      <c r="H754" s="46">
        <f t="shared" si="71"/>
        <v>955.65316999999925</v>
      </c>
    </row>
    <row r="755" spans="1:12" x14ac:dyDescent="0.2">
      <c r="C755" s="9">
        <v>0.5708333333333333</v>
      </c>
      <c r="D755">
        <v>13.112</v>
      </c>
      <c r="E755">
        <v>923.8</v>
      </c>
      <c r="F755">
        <v>461.8</v>
      </c>
      <c r="G755" s="46">
        <f t="shared" si="70"/>
        <v>-1404.5502849999962</v>
      </c>
      <c r="H755" s="46">
        <f t="shared" si="71"/>
        <v>949.76920999999959</v>
      </c>
    </row>
    <row r="756" spans="1:12" x14ac:dyDescent="0.2">
      <c r="C756" s="9">
        <v>0.5708333333333333</v>
      </c>
      <c r="D756">
        <v>13.712</v>
      </c>
      <c r="E756">
        <v>921.9</v>
      </c>
      <c r="F756">
        <v>461.9</v>
      </c>
      <c r="G756" s="46">
        <f t="shared" si="70"/>
        <v>-1386.898404999996</v>
      </c>
      <c r="H756" s="46">
        <f t="shared" si="71"/>
        <v>950.74986999999931</v>
      </c>
    </row>
    <row r="757" spans="1:12" x14ac:dyDescent="0.2">
      <c r="C757" s="9">
        <v>0.5708333333333333</v>
      </c>
      <c r="D757">
        <v>14.12</v>
      </c>
      <c r="E757">
        <v>922.3</v>
      </c>
      <c r="F757">
        <v>462</v>
      </c>
      <c r="G757" s="46">
        <f t="shared" si="70"/>
        <v>-1391.8017049999962</v>
      </c>
      <c r="H757" s="46">
        <f t="shared" si="71"/>
        <v>951.73052999999948</v>
      </c>
    </row>
    <row r="758" spans="1:12" x14ac:dyDescent="0.2">
      <c r="C758" s="9">
        <v>0.5708333333333333</v>
      </c>
      <c r="D758">
        <v>14.602</v>
      </c>
      <c r="E758">
        <v>924.3</v>
      </c>
      <c r="F758">
        <v>461.8</v>
      </c>
      <c r="G758" s="46">
        <f t="shared" si="70"/>
        <v>-1409.4535849999963</v>
      </c>
      <c r="H758" s="46">
        <f t="shared" si="71"/>
        <v>949.76920999999959</v>
      </c>
    </row>
    <row r="759" spans="1:12" x14ac:dyDescent="0.2">
      <c r="C759" s="9">
        <v>0.5708333333333333</v>
      </c>
      <c r="D759">
        <v>15.762</v>
      </c>
      <c r="E759">
        <v>923</v>
      </c>
      <c r="F759">
        <v>461.5</v>
      </c>
      <c r="G759" s="46">
        <f t="shared" si="70"/>
        <v>-1393.7630249999966</v>
      </c>
      <c r="H759" s="46">
        <f t="shared" si="71"/>
        <v>946.82722999999953</v>
      </c>
    </row>
    <row r="760" spans="1:12" x14ac:dyDescent="0.2">
      <c r="C760" s="9">
        <v>0.5708333333333333</v>
      </c>
      <c r="D760">
        <v>16.920000000000002</v>
      </c>
      <c r="E760">
        <v>922.4</v>
      </c>
      <c r="F760">
        <v>462.3</v>
      </c>
      <c r="G760" s="46">
        <f t="shared" si="70"/>
        <v>-1395.7243449999964</v>
      </c>
      <c r="H760" s="46">
        <f t="shared" si="71"/>
        <v>954.67250999999965</v>
      </c>
    </row>
    <row r="762" spans="1:12" s="8" customFormat="1" x14ac:dyDescent="0.2">
      <c r="A762" s="7" t="s">
        <v>9</v>
      </c>
      <c r="B762" s="7" t="s">
        <v>12</v>
      </c>
      <c r="C762" s="3" t="s">
        <v>3</v>
      </c>
      <c r="D762" s="25" t="s">
        <v>4</v>
      </c>
      <c r="E762" s="3" t="s">
        <v>2</v>
      </c>
      <c r="F762" s="3" t="s">
        <v>0</v>
      </c>
      <c r="G762" s="12" t="s">
        <v>21</v>
      </c>
      <c r="H762" s="12" t="s">
        <v>22</v>
      </c>
      <c r="I762" s="14" t="s">
        <v>24</v>
      </c>
      <c r="J762" s="14" t="s">
        <v>25</v>
      </c>
      <c r="K762" s="22" t="s">
        <v>26</v>
      </c>
      <c r="L762" s="22" t="s">
        <v>27</v>
      </c>
    </row>
    <row r="763" spans="1:12" s="5" customFormat="1" x14ac:dyDescent="0.2">
      <c r="A763" s="6" t="s">
        <v>10</v>
      </c>
      <c r="B763" s="6" t="s">
        <v>11</v>
      </c>
      <c r="C763" s="4" t="s">
        <v>5</v>
      </c>
      <c r="D763" s="26" t="s">
        <v>6</v>
      </c>
      <c r="E763" s="4" t="s">
        <v>7</v>
      </c>
      <c r="F763" s="4" t="s">
        <v>8</v>
      </c>
      <c r="G763" s="13" t="s">
        <v>23</v>
      </c>
      <c r="H763" s="13" t="s">
        <v>23</v>
      </c>
      <c r="I763" s="15" t="s">
        <v>23</v>
      </c>
      <c r="J763" s="15" t="s">
        <v>23</v>
      </c>
      <c r="K763" s="23" t="s">
        <v>28</v>
      </c>
      <c r="L763" s="23" t="s">
        <v>28</v>
      </c>
    </row>
    <row r="764" spans="1:12" x14ac:dyDescent="0.2">
      <c r="A764">
        <v>12</v>
      </c>
      <c r="B764">
        <v>-24</v>
      </c>
      <c r="C764" s="9">
        <v>0.57152777777777775</v>
      </c>
      <c r="D764">
        <v>8.593</v>
      </c>
      <c r="E764">
        <v>914.9</v>
      </c>
      <c r="F764">
        <v>468.7</v>
      </c>
      <c r="G764" s="46">
        <f t="shared" ref="G764:G781" si="72">(-(E764-$J$11)-(F764-$J$12))*$C$3</f>
        <v>-1384.9370849999962</v>
      </c>
      <c r="H764" s="46">
        <f t="shared" ref="H764:H781" si="73">(F764-$J$12)*C$3</f>
        <v>1017.4347499999994</v>
      </c>
      <c r="I764" s="46">
        <f>AVERAGE(G764:G775)-$J$6</f>
        <v>-1420.6984863333264</v>
      </c>
      <c r="J764" s="46">
        <f>AVERAGE(H764:H775)-$K$6</f>
        <v>774.98290933333124</v>
      </c>
      <c r="K764" s="11">
        <f>I764/($E$8*A764^2)</f>
        <v>-0.73081197856652591</v>
      </c>
      <c r="L764" s="11">
        <f>J764/($E$8*A764^2)</f>
        <v>0.39865375994512925</v>
      </c>
    </row>
    <row r="765" spans="1:12" x14ac:dyDescent="0.2">
      <c r="C765" s="9">
        <v>0.57152777777777775</v>
      </c>
      <c r="D765">
        <v>9.9730000000000008</v>
      </c>
      <c r="E765">
        <v>914.6</v>
      </c>
      <c r="F765">
        <v>468.1</v>
      </c>
      <c r="G765" s="46">
        <f t="shared" si="72"/>
        <v>-1376.1111449999971</v>
      </c>
      <c r="H765" s="46">
        <f t="shared" si="73"/>
        <v>1011.5507899999998</v>
      </c>
    </row>
    <row r="766" spans="1:12" x14ac:dyDescent="0.2">
      <c r="C766" s="9">
        <v>0.57152777777777775</v>
      </c>
      <c r="D766">
        <v>10.73</v>
      </c>
      <c r="E766">
        <v>915.7</v>
      </c>
      <c r="F766">
        <v>469.7</v>
      </c>
      <c r="G766" s="46">
        <f t="shared" si="72"/>
        <v>-1402.588964999997</v>
      </c>
      <c r="H766" s="46">
        <f t="shared" si="73"/>
        <v>1027.2413499999993</v>
      </c>
    </row>
    <row r="767" spans="1:12" x14ac:dyDescent="0.2">
      <c r="C767" s="9">
        <v>0.57152777777777775</v>
      </c>
      <c r="D767">
        <v>10.393000000000001</v>
      </c>
      <c r="E767">
        <v>915.2</v>
      </c>
      <c r="F767">
        <v>470</v>
      </c>
      <c r="G767" s="46">
        <f t="shared" si="72"/>
        <v>-1400.6276449999971</v>
      </c>
      <c r="H767" s="46">
        <f t="shared" si="73"/>
        <v>1030.1833299999996</v>
      </c>
    </row>
    <row r="768" spans="1:12" x14ac:dyDescent="0.2">
      <c r="C768" s="9">
        <v>0.57152777777777775</v>
      </c>
      <c r="D768">
        <v>10.673</v>
      </c>
      <c r="E768">
        <v>914.8</v>
      </c>
      <c r="F768">
        <v>470.2</v>
      </c>
      <c r="G768" s="46">
        <f t="shared" si="72"/>
        <v>-1398.666324999996</v>
      </c>
      <c r="H768" s="46">
        <f t="shared" si="73"/>
        <v>1032.1446499999995</v>
      </c>
    </row>
    <row r="769" spans="1:12" x14ac:dyDescent="0.2">
      <c r="C769" s="9">
        <v>0.57152777777777775</v>
      </c>
      <c r="D769">
        <v>11.282999999999999</v>
      </c>
      <c r="E769">
        <v>913.4</v>
      </c>
      <c r="F769">
        <v>468.9</v>
      </c>
      <c r="G769" s="46">
        <f t="shared" si="72"/>
        <v>-1372.1885049999962</v>
      </c>
      <c r="H769" s="46">
        <f t="shared" si="73"/>
        <v>1019.3960699999993</v>
      </c>
    </row>
    <row r="770" spans="1:12" x14ac:dyDescent="0.2">
      <c r="C770" s="9">
        <v>0.57152777777777775</v>
      </c>
      <c r="D770">
        <v>11.593</v>
      </c>
      <c r="E770">
        <v>914.4</v>
      </c>
      <c r="F770">
        <v>469.5</v>
      </c>
      <c r="G770" s="46">
        <f t="shared" si="72"/>
        <v>-1387.8790649999964</v>
      </c>
      <c r="H770" s="46">
        <f t="shared" si="73"/>
        <v>1025.2800299999994</v>
      </c>
    </row>
    <row r="771" spans="1:12" x14ac:dyDescent="0.2">
      <c r="C771" s="9">
        <v>0.57152777777777775</v>
      </c>
      <c r="D771">
        <v>12.183</v>
      </c>
      <c r="E771">
        <v>914.2</v>
      </c>
      <c r="F771">
        <v>468.3</v>
      </c>
      <c r="G771" s="46">
        <f t="shared" si="72"/>
        <v>-1374.1498249999972</v>
      </c>
      <c r="H771" s="46">
        <f t="shared" si="73"/>
        <v>1013.5121099999997</v>
      </c>
    </row>
    <row r="772" spans="1:12" x14ac:dyDescent="0.2">
      <c r="C772" s="9">
        <v>0.57152777777777775</v>
      </c>
      <c r="D772">
        <v>12.773</v>
      </c>
      <c r="E772">
        <v>915.1</v>
      </c>
      <c r="F772">
        <v>469.4</v>
      </c>
      <c r="G772" s="46">
        <f t="shared" si="72"/>
        <v>-1393.7630249999966</v>
      </c>
      <c r="H772" s="46">
        <f t="shared" si="73"/>
        <v>1024.2993699999993</v>
      </c>
    </row>
    <row r="773" spans="1:12" x14ac:dyDescent="0.2">
      <c r="C773" s="9">
        <v>0.57152777777777775</v>
      </c>
      <c r="D773">
        <v>13.93</v>
      </c>
      <c r="E773">
        <v>914</v>
      </c>
      <c r="F773">
        <v>468.8</v>
      </c>
      <c r="G773" s="46">
        <f t="shared" si="72"/>
        <v>-1377.0918049999966</v>
      </c>
      <c r="H773" s="46">
        <f t="shared" si="73"/>
        <v>1018.4154099999996</v>
      </c>
    </row>
    <row r="774" spans="1:12" x14ac:dyDescent="0.2">
      <c r="C774" s="9">
        <v>0.57152777777777775</v>
      </c>
      <c r="D774">
        <v>13.673</v>
      </c>
      <c r="E774">
        <v>913.8</v>
      </c>
      <c r="F774">
        <v>468.9</v>
      </c>
      <c r="G774" s="46">
        <f t="shared" si="72"/>
        <v>-1376.111144999996</v>
      </c>
      <c r="H774" s="46">
        <f t="shared" si="73"/>
        <v>1019.3960699999993</v>
      </c>
    </row>
    <row r="775" spans="1:12" x14ac:dyDescent="0.2">
      <c r="C775" s="9">
        <v>0.57152777777777775</v>
      </c>
      <c r="D775">
        <v>14.253</v>
      </c>
      <c r="E775">
        <v>914.5</v>
      </c>
      <c r="F775">
        <v>467.4</v>
      </c>
      <c r="G775" s="46">
        <f t="shared" si="72"/>
        <v>-1368.2658649999964</v>
      </c>
      <c r="H775" s="46">
        <f t="shared" si="73"/>
        <v>1004.6861699999993</v>
      </c>
    </row>
    <row r="776" spans="1:12" x14ac:dyDescent="0.2">
      <c r="C776" s="9">
        <v>0.57152777777777775</v>
      </c>
      <c r="D776">
        <v>14.823</v>
      </c>
      <c r="E776">
        <v>914.8</v>
      </c>
      <c r="F776">
        <v>468.7</v>
      </c>
      <c r="G776" s="46">
        <f t="shared" si="72"/>
        <v>-1383.956424999996</v>
      </c>
      <c r="H776" s="46">
        <f t="shared" si="73"/>
        <v>1017.4347499999994</v>
      </c>
    </row>
    <row r="777" spans="1:12" x14ac:dyDescent="0.2">
      <c r="C777" s="9">
        <v>0.57152777777777775</v>
      </c>
      <c r="D777">
        <v>16.53</v>
      </c>
      <c r="E777">
        <v>915.3</v>
      </c>
      <c r="F777">
        <v>469.4</v>
      </c>
      <c r="G777" s="46">
        <f t="shared" si="72"/>
        <v>-1395.724344999996</v>
      </c>
      <c r="H777" s="46">
        <f t="shared" si="73"/>
        <v>1024.2993699999993</v>
      </c>
    </row>
    <row r="778" spans="1:12" x14ac:dyDescent="0.2">
      <c r="C778" s="9">
        <v>0.57152777777777775</v>
      </c>
      <c r="D778">
        <v>16.343</v>
      </c>
      <c r="E778">
        <v>916.1</v>
      </c>
      <c r="F778">
        <v>470.8</v>
      </c>
      <c r="G778" s="46">
        <f t="shared" si="72"/>
        <v>-1417.298864999997</v>
      </c>
      <c r="H778" s="46">
        <f t="shared" si="73"/>
        <v>1038.0286099999996</v>
      </c>
    </row>
    <row r="779" spans="1:12" x14ac:dyDescent="0.2">
      <c r="C779" s="9">
        <v>0.57152777777777775</v>
      </c>
      <c r="D779">
        <v>16.643000000000001</v>
      </c>
      <c r="E779">
        <v>916.6</v>
      </c>
      <c r="F779">
        <v>470.7</v>
      </c>
      <c r="G779" s="46">
        <f t="shared" si="72"/>
        <v>-1421.2215049999968</v>
      </c>
      <c r="H779" s="46">
        <f t="shared" si="73"/>
        <v>1037.0479499999994</v>
      </c>
    </row>
    <row r="780" spans="1:12" x14ac:dyDescent="0.2">
      <c r="C780" s="9">
        <v>0.57152777777777775</v>
      </c>
      <c r="D780">
        <v>16.943000000000001</v>
      </c>
      <c r="E780">
        <v>914.6</v>
      </c>
      <c r="F780">
        <v>470</v>
      </c>
      <c r="G780" s="46">
        <f t="shared" si="72"/>
        <v>-1394.7436849999967</v>
      </c>
      <c r="H780" s="46">
        <f t="shared" si="73"/>
        <v>1030.1833299999996</v>
      </c>
    </row>
    <row r="781" spans="1:12" x14ac:dyDescent="0.2">
      <c r="C781" s="9">
        <v>0.57152777777777775</v>
      </c>
      <c r="D781">
        <v>17.242999999999999</v>
      </c>
      <c r="E781">
        <v>914.4</v>
      </c>
      <c r="F781">
        <v>470.8</v>
      </c>
      <c r="G781" s="46">
        <f t="shared" si="72"/>
        <v>-1400.6276449999964</v>
      </c>
      <c r="H781" s="46">
        <f t="shared" si="73"/>
        <v>1038.0286099999996</v>
      </c>
    </row>
    <row r="783" spans="1:12" s="8" customFormat="1" x14ac:dyDescent="0.2">
      <c r="A783" s="7" t="s">
        <v>9</v>
      </c>
      <c r="B783" s="7" t="s">
        <v>12</v>
      </c>
      <c r="C783" s="3" t="s">
        <v>3</v>
      </c>
      <c r="D783" s="25" t="s">
        <v>4</v>
      </c>
      <c r="E783" s="3" t="s">
        <v>2</v>
      </c>
      <c r="F783" s="3" t="s">
        <v>0</v>
      </c>
      <c r="G783" s="12" t="s">
        <v>21</v>
      </c>
      <c r="H783" s="12" t="s">
        <v>22</v>
      </c>
      <c r="I783" s="14" t="s">
        <v>24</v>
      </c>
      <c r="J783" s="14" t="s">
        <v>25</v>
      </c>
      <c r="K783" s="22" t="s">
        <v>26</v>
      </c>
      <c r="L783" s="22" t="s">
        <v>27</v>
      </c>
    </row>
    <row r="784" spans="1:12" s="5" customFormat="1" x14ac:dyDescent="0.2">
      <c r="A784" s="6" t="s">
        <v>10</v>
      </c>
      <c r="B784" s="6" t="s">
        <v>11</v>
      </c>
      <c r="C784" s="4" t="s">
        <v>5</v>
      </c>
      <c r="D784" s="26" t="s">
        <v>6</v>
      </c>
      <c r="E784" s="4" t="s">
        <v>7</v>
      </c>
      <c r="F784" s="4" t="s">
        <v>8</v>
      </c>
      <c r="G784" s="13" t="s">
        <v>23</v>
      </c>
      <c r="H784" s="13" t="s">
        <v>23</v>
      </c>
      <c r="I784" s="15" t="s">
        <v>23</v>
      </c>
      <c r="J784" s="15" t="s">
        <v>23</v>
      </c>
      <c r="K784" s="23" t="s">
        <v>28</v>
      </c>
      <c r="L784" s="23" t="s">
        <v>28</v>
      </c>
    </row>
    <row r="785" spans="1:12" x14ac:dyDescent="0.2">
      <c r="A785">
        <v>12</v>
      </c>
      <c r="B785">
        <v>-26</v>
      </c>
      <c r="C785" s="9">
        <v>0.57222222222222219</v>
      </c>
      <c r="D785">
        <v>8.8330000000000002</v>
      </c>
      <c r="E785">
        <v>909.6</v>
      </c>
      <c r="F785">
        <v>475.6</v>
      </c>
      <c r="G785" s="46">
        <f t="shared" ref="G785:G800" si="74">(-(E785-$J$11)-(F785-$J$12))*$C$3</f>
        <v>-1400.6276449999971</v>
      </c>
      <c r="H785" s="46">
        <f t="shared" ref="H785:H800" si="75">(F785-$J$12)*C$3</f>
        <v>1085.1002899999996</v>
      </c>
      <c r="I785" s="46">
        <f>AVERAGE(G785:G795)-$J$6</f>
        <v>-1409.4134670909023</v>
      </c>
      <c r="J785" s="46">
        <f>AVERAGE(H785:H795)-$K$6</f>
        <v>826.32640372727042</v>
      </c>
      <c r="K785" s="11">
        <f>I785/($E$8*A785^2)</f>
        <v>-0.72500692751589624</v>
      </c>
      <c r="L785" s="11">
        <f>J785/($E$8*A785^2)</f>
        <v>0.42506502249345185</v>
      </c>
    </row>
    <row r="786" spans="1:12" x14ac:dyDescent="0.2">
      <c r="C786" s="9">
        <v>0.57222222222222219</v>
      </c>
      <c r="D786">
        <v>10.282999999999999</v>
      </c>
      <c r="E786">
        <v>909.3</v>
      </c>
      <c r="F786">
        <v>475.9</v>
      </c>
      <c r="G786" s="46">
        <f t="shared" si="74"/>
        <v>-1400.6276449999959</v>
      </c>
      <c r="H786" s="46">
        <f t="shared" si="75"/>
        <v>1088.0422699999992</v>
      </c>
    </row>
    <row r="787" spans="1:12" x14ac:dyDescent="0.2">
      <c r="C787" s="9">
        <v>0.57222222222222219</v>
      </c>
      <c r="D787">
        <v>10.573</v>
      </c>
      <c r="E787">
        <v>907.4</v>
      </c>
      <c r="F787">
        <v>475.7</v>
      </c>
      <c r="G787" s="46">
        <f t="shared" si="74"/>
        <v>-1380.0337849999962</v>
      </c>
      <c r="H787" s="46">
        <f t="shared" si="75"/>
        <v>1086.0809499999993</v>
      </c>
    </row>
    <row r="788" spans="1:12" x14ac:dyDescent="0.2">
      <c r="C788" s="9">
        <v>0.57222222222222219</v>
      </c>
      <c r="D788">
        <v>10.923</v>
      </c>
      <c r="E788">
        <v>907.4</v>
      </c>
      <c r="F788">
        <v>475</v>
      </c>
      <c r="G788" s="46">
        <f t="shared" si="74"/>
        <v>-1373.1691649999964</v>
      </c>
      <c r="H788" s="46">
        <f t="shared" si="75"/>
        <v>1079.2163299999995</v>
      </c>
    </row>
    <row r="789" spans="1:12" x14ac:dyDescent="0.2">
      <c r="C789" s="9">
        <v>0.57222222222222219</v>
      </c>
      <c r="D789">
        <v>11.212999999999999</v>
      </c>
      <c r="E789">
        <v>907.4</v>
      </c>
      <c r="F789">
        <v>473.6</v>
      </c>
      <c r="G789" s="46">
        <f t="shared" si="74"/>
        <v>-1359.4399249999965</v>
      </c>
      <c r="H789" s="46">
        <f t="shared" si="75"/>
        <v>1065.4870899999996</v>
      </c>
    </row>
    <row r="790" spans="1:12" x14ac:dyDescent="0.2">
      <c r="C790" s="9">
        <v>0.57222222222222219</v>
      </c>
      <c r="D790">
        <v>11.493</v>
      </c>
      <c r="E790">
        <v>908.1</v>
      </c>
      <c r="F790">
        <v>472.9</v>
      </c>
      <c r="G790" s="46">
        <f t="shared" si="74"/>
        <v>-1359.4399249999965</v>
      </c>
      <c r="H790" s="46">
        <f t="shared" si="75"/>
        <v>1058.6224699999993</v>
      </c>
    </row>
    <row r="791" spans="1:12" x14ac:dyDescent="0.2">
      <c r="C791" s="9">
        <v>0.57222222222222219</v>
      </c>
      <c r="D791">
        <v>12.393000000000001</v>
      </c>
      <c r="E791">
        <v>907.6</v>
      </c>
      <c r="F791">
        <v>474.4</v>
      </c>
      <c r="G791" s="46">
        <f t="shared" si="74"/>
        <v>-1369.2465249999966</v>
      </c>
      <c r="H791" s="46">
        <f t="shared" si="75"/>
        <v>1073.3323699999992</v>
      </c>
    </row>
    <row r="792" spans="1:12" x14ac:dyDescent="0.2">
      <c r="C792" s="9">
        <v>0.57222222222222219</v>
      </c>
      <c r="D792">
        <v>13.3</v>
      </c>
      <c r="E792">
        <v>907.6</v>
      </c>
      <c r="F792">
        <v>473.9</v>
      </c>
      <c r="G792" s="46">
        <f t="shared" si="74"/>
        <v>-1364.3432249999967</v>
      </c>
      <c r="H792" s="46">
        <f t="shared" si="75"/>
        <v>1068.4290699999992</v>
      </c>
    </row>
    <row r="793" spans="1:12" x14ac:dyDescent="0.2">
      <c r="C793" s="9">
        <v>0.57222222222222219</v>
      </c>
      <c r="D793">
        <v>13.282999999999999</v>
      </c>
      <c r="E793">
        <v>908</v>
      </c>
      <c r="F793">
        <v>474.3</v>
      </c>
      <c r="G793" s="46">
        <f t="shared" si="74"/>
        <v>-1372.1885049999967</v>
      </c>
      <c r="H793" s="46">
        <f t="shared" si="75"/>
        <v>1072.3517099999997</v>
      </c>
    </row>
    <row r="794" spans="1:12" x14ac:dyDescent="0.2">
      <c r="C794" s="9">
        <v>0.57222222222222219</v>
      </c>
      <c r="D794">
        <v>13.853</v>
      </c>
      <c r="E794">
        <v>908.4</v>
      </c>
      <c r="F794">
        <v>472.5</v>
      </c>
      <c r="G794" s="46">
        <f t="shared" si="74"/>
        <v>-1358.4592649999963</v>
      </c>
      <c r="H794" s="46">
        <f t="shared" si="75"/>
        <v>1054.6998299999996</v>
      </c>
    </row>
    <row r="795" spans="1:12" x14ac:dyDescent="0.2">
      <c r="C795" s="9">
        <v>0.57222222222222219</v>
      </c>
      <c r="D795">
        <v>14.483000000000001</v>
      </c>
      <c r="E795">
        <v>909</v>
      </c>
      <c r="F795">
        <v>472.7</v>
      </c>
      <c r="G795" s="46">
        <f t="shared" si="74"/>
        <v>-1366.3045449999966</v>
      </c>
      <c r="H795" s="46">
        <f t="shared" si="75"/>
        <v>1056.6611499999995</v>
      </c>
    </row>
    <row r="796" spans="1:12" x14ac:dyDescent="0.2">
      <c r="C796" s="9">
        <v>0.57222222222222219</v>
      </c>
      <c r="D796">
        <v>14.792999999999999</v>
      </c>
      <c r="E796">
        <v>909</v>
      </c>
      <c r="F796">
        <v>473.9</v>
      </c>
      <c r="G796" s="46">
        <f t="shared" si="74"/>
        <v>-1378.0724649999963</v>
      </c>
      <c r="H796" s="46">
        <f t="shared" si="75"/>
        <v>1068.4290699999992</v>
      </c>
    </row>
    <row r="797" spans="1:12" x14ac:dyDescent="0.2">
      <c r="C797" s="9">
        <v>0.57222222222222219</v>
      </c>
      <c r="D797">
        <v>16.343</v>
      </c>
      <c r="E797">
        <v>909</v>
      </c>
      <c r="F797">
        <v>473.9</v>
      </c>
      <c r="G797" s="46">
        <f t="shared" si="74"/>
        <v>-1378.0724649999963</v>
      </c>
      <c r="H797" s="46">
        <f t="shared" si="75"/>
        <v>1068.4290699999992</v>
      </c>
    </row>
    <row r="798" spans="1:12" x14ac:dyDescent="0.2">
      <c r="C798" s="9">
        <v>0.57222222222222219</v>
      </c>
      <c r="D798">
        <v>16.562999999999999</v>
      </c>
      <c r="E798">
        <v>908.5</v>
      </c>
      <c r="F798">
        <v>474</v>
      </c>
      <c r="G798" s="46">
        <f t="shared" si="74"/>
        <v>-1374.1498249999966</v>
      </c>
      <c r="H798" s="46">
        <f t="shared" si="75"/>
        <v>1069.4097299999994</v>
      </c>
    </row>
    <row r="799" spans="1:12" x14ac:dyDescent="0.2">
      <c r="C799" s="9">
        <v>0.57222222222222219</v>
      </c>
      <c r="D799">
        <v>16.873000000000001</v>
      </c>
      <c r="E799">
        <v>910.1</v>
      </c>
      <c r="F799">
        <v>476</v>
      </c>
      <c r="G799" s="46">
        <f t="shared" si="74"/>
        <v>-1409.4535849999968</v>
      </c>
      <c r="H799" s="46">
        <f t="shared" si="75"/>
        <v>1089.0229299999994</v>
      </c>
    </row>
    <row r="800" spans="1:12" x14ac:dyDescent="0.2">
      <c r="C800" s="9">
        <v>0.57222222222222219</v>
      </c>
      <c r="D800">
        <v>17.163</v>
      </c>
      <c r="E800">
        <v>909.8</v>
      </c>
      <c r="F800">
        <v>476.1</v>
      </c>
      <c r="G800" s="46">
        <f t="shared" si="74"/>
        <v>-1407.4922649999965</v>
      </c>
      <c r="H800" s="46">
        <f t="shared" si="75"/>
        <v>1090.0035899999998</v>
      </c>
    </row>
    <row r="802" spans="1:12" s="8" customFormat="1" x14ac:dyDescent="0.2">
      <c r="A802" s="7" t="s">
        <v>9</v>
      </c>
      <c r="B802" s="7" t="s">
        <v>12</v>
      </c>
      <c r="C802" s="3" t="s">
        <v>3</v>
      </c>
      <c r="D802" s="25" t="s">
        <v>4</v>
      </c>
      <c r="E802" s="3" t="s">
        <v>2</v>
      </c>
      <c r="F802" s="3" t="s">
        <v>0</v>
      </c>
      <c r="G802" s="12" t="s">
        <v>21</v>
      </c>
      <c r="H802" s="12" t="s">
        <v>22</v>
      </c>
      <c r="I802" s="14" t="s">
        <v>24</v>
      </c>
      <c r="J802" s="14" t="s">
        <v>25</v>
      </c>
      <c r="K802" s="22" t="s">
        <v>26</v>
      </c>
      <c r="L802" s="22" t="s">
        <v>27</v>
      </c>
    </row>
    <row r="803" spans="1:12" s="5" customFormat="1" x14ac:dyDescent="0.2">
      <c r="A803" s="6" t="s">
        <v>10</v>
      </c>
      <c r="B803" s="6" t="s">
        <v>11</v>
      </c>
      <c r="C803" s="4" t="s">
        <v>5</v>
      </c>
      <c r="D803" s="26" t="s">
        <v>6</v>
      </c>
      <c r="E803" s="4" t="s">
        <v>7</v>
      </c>
      <c r="F803" s="4" t="s">
        <v>8</v>
      </c>
      <c r="G803" s="13" t="s">
        <v>23</v>
      </c>
      <c r="H803" s="13" t="s">
        <v>23</v>
      </c>
      <c r="I803" s="15" t="s">
        <v>23</v>
      </c>
      <c r="J803" s="15" t="s">
        <v>23</v>
      </c>
      <c r="K803" s="23" t="s">
        <v>28</v>
      </c>
      <c r="L803" s="23" t="s">
        <v>28</v>
      </c>
    </row>
    <row r="804" spans="1:12" x14ac:dyDescent="0.2">
      <c r="A804">
        <v>12</v>
      </c>
      <c r="B804">
        <v>-28</v>
      </c>
      <c r="C804" s="9">
        <v>0.57291666666666663</v>
      </c>
      <c r="D804">
        <v>15.3</v>
      </c>
      <c r="E804">
        <v>901.6</v>
      </c>
      <c r="F804">
        <v>480.2</v>
      </c>
      <c r="G804" s="46">
        <f t="shared" ref="G804:G821" si="76">(-(E804-$J$11)-(F804-$J$12))*$C$3</f>
        <v>-1367.2852049999967</v>
      </c>
      <c r="H804" s="46">
        <f t="shared" ref="H804:H821" si="77">(F804-$J$12)*C$3</f>
        <v>1130.2106499999993</v>
      </c>
      <c r="I804" s="46">
        <f>AVERAGE(G804:G815)-$J$6</f>
        <v>-1406.5606379999929</v>
      </c>
      <c r="J804" s="46">
        <f>AVERAGE(H804:H815)-$K$6</f>
        <v>886.94159266666429</v>
      </c>
      <c r="K804" s="11">
        <f>I804/($E$8*A804^2)</f>
        <v>-0.72353942283950246</v>
      </c>
      <c r="L804" s="11">
        <f>J804/($E$8*A804^2)</f>
        <v>0.45624567524005366</v>
      </c>
    </row>
    <row r="805" spans="1:12" x14ac:dyDescent="0.2">
      <c r="C805" s="9">
        <v>0.57291666666666663</v>
      </c>
      <c r="D805">
        <v>15.632999999999999</v>
      </c>
      <c r="E805">
        <v>901</v>
      </c>
      <c r="F805">
        <v>480.1</v>
      </c>
      <c r="G805" s="46">
        <f t="shared" si="76"/>
        <v>-1360.4205849999969</v>
      </c>
      <c r="H805" s="46">
        <f t="shared" si="77"/>
        <v>1129.2299899999998</v>
      </c>
    </row>
    <row r="806" spans="1:12" x14ac:dyDescent="0.2">
      <c r="C806" s="9">
        <v>0.57291666666666663</v>
      </c>
      <c r="D806">
        <v>16.812999999999999</v>
      </c>
      <c r="E806">
        <v>901.1</v>
      </c>
      <c r="F806">
        <v>478.7</v>
      </c>
      <c r="G806" s="46">
        <f t="shared" si="76"/>
        <v>-1347.6720049999967</v>
      </c>
      <c r="H806" s="46">
        <f t="shared" si="77"/>
        <v>1115.5007499999995</v>
      </c>
    </row>
    <row r="807" spans="1:12" x14ac:dyDescent="0.2">
      <c r="C807" s="9">
        <v>0.57291666666666663</v>
      </c>
      <c r="D807">
        <v>17.132999999999999</v>
      </c>
      <c r="E807">
        <v>901.1</v>
      </c>
      <c r="F807">
        <v>480.7</v>
      </c>
      <c r="G807" s="46">
        <f t="shared" si="76"/>
        <v>-1367.2852049999967</v>
      </c>
      <c r="H807" s="46">
        <f t="shared" si="77"/>
        <v>1135.1139499999995</v>
      </c>
    </row>
    <row r="808" spans="1:12" x14ac:dyDescent="0.2">
      <c r="C808" s="9">
        <v>0.57291666666666663</v>
      </c>
      <c r="D808">
        <v>17.422999999999998</v>
      </c>
      <c r="E808">
        <v>902.4</v>
      </c>
      <c r="F808">
        <v>482.7</v>
      </c>
      <c r="G808" s="46">
        <f t="shared" si="76"/>
        <v>-1399.6469849999962</v>
      </c>
      <c r="H808" s="46">
        <f t="shared" si="77"/>
        <v>1154.7271499999995</v>
      </c>
    </row>
    <row r="809" spans="1:12" x14ac:dyDescent="0.2">
      <c r="C809" s="9">
        <v>0.57291666666666663</v>
      </c>
      <c r="D809">
        <v>17.722999999999999</v>
      </c>
      <c r="E809">
        <v>903.8</v>
      </c>
      <c r="F809">
        <v>482</v>
      </c>
      <c r="G809" s="46">
        <f t="shared" si="76"/>
        <v>-1406.5116049999961</v>
      </c>
      <c r="H809" s="46">
        <f t="shared" si="77"/>
        <v>1147.8625299999994</v>
      </c>
    </row>
    <row r="810" spans="1:12" x14ac:dyDescent="0.2">
      <c r="C810" s="9">
        <v>0.57291666666666663</v>
      </c>
      <c r="D810">
        <v>18.13</v>
      </c>
      <c r="E810">
        <v>902.8</v>
      </c>
      <c r="F810">
        <v>481.4</v>
      </c>
      <c r="G810" s="46">
        <f t="shared" si="76"/>
        <v>-1390.8210449999958</v>
      </c>
      <c r="H810" s="46">
        <f t="shared" si="77"/>
        <v>1141.9785699999993</v>
      </c>
    </row>
    <row r="811" spans="1:12" x14ac:dyDescent="0.2">
      <c r="C811" s="9">
        <v>0.57291666666666663</v>
      </c>
      <c r="D811">
        <v>18.643000000000001</v>
      </c>
      <c r="E811">
        <v>901</v>
      </c>
      <c r="F811">
        <v>478.9</v>
      </c>
      <c r="G811" s="46">
        <f t="shared" si="76"/>
        <v>-1348.6526649999964</v>
      </c>
      <c r="H811" s="46">
        <f t="shared" si="77"/>
        <v>1117.4620699999994</v>
      </c>
    </row>
    <row r="812" spans="1:12" x14ac:dyDescent="0.2">
      <c r="C812" s="9">
        <v>0.57291666666666663</v>
      </c>
      <c r="D812">
        <v>19.172999999999998</v>
      </c>
      <c r="E812">
        <v>901.8</v>
      </c>
      <c r="F812">
        <v>480.5</v>
      </c>
      <c r="G812" s="46">
        <f t="shared" si="76"/>
        <v>-1372.1885049999962</v>
      </c>
      <c r="H812" s="46">
        <f t="shared" si="77"/>
        <v>1133.1526299999996</v>
      </c>
    </row>
    <row r="813" spans="1:12" x14ac:dyDescent="0.2">
      <c r="C813" s="9">
        <v>0.57291666666666663</v>
      </c>
      <c r="D813">
        <v>19.503</v>
      </c>
      <c r="E813">
        <v>901.7</v>
      </c>
      <c r="F813">
        <v>480.2</v>
      </c>
      <c r="G813" s="46">
        <f t="shared" si="76"/>
        <v>-1368.2658649999969</v>
      </c>
      <c r="H813" s="46">
        <f t="shared" si="77"/>
        <v>1130.2106499999993</v>
      </c>
    </row>
    <row r="814" spans="1:12" x14ac:dyDescent="0.2">
      <c r="C814" s="9">
        <v>0.57291666666666663</v>
      </c>
      <c r="D814">
        <v>20.93</v>
      </c>
      <c r="E814">
        <v>899.9</v>
      </c>
      <c r="F814">
        <v>479.5</v>
      </c>
      <c r="G814" s="46">
        <f t="shared" si="76"/>
        <v>-1343.7493649999963</v>
      </c>
      <c r="H814" s="46">
        <f t="shared" si="77"/>
        <v>1123.3460299999995</v>
      </c>
    </row>
    <row r="815" spans="1:12" x14ac:dyDescent="0.2">
      <c r="C815" s="9">
        <v>0.57291666666666663</v>
      </c>
      <c r="D815">
        <v>20.702999999999999</v>
      </c>
      <c r="E815">
        <v>902.1</v>
      </c>
      <c r="F815">
        <v>480</v>
      </c>
      <c r="G815" s="46">
        <f t="shared" si="76"/>
        <v>-1370.2271849999968</v>
      </c>
      <c r="H815" s="46">
        <f t="shared" si="77"/>
        <v>1128.2493299999994</v>
      </c>
    </row>
    <row r="816" spans="1:12" x14ac:dyDescent="0.2">
      <c r="C816" s="9">
        <v>0.57291666666666663</v>
      </c>
      <c r="D816">
        <v>20.992999999999999</v>
      </c>
      <c r="E816">
        <v>901.3</v>
      </c>
      <c r="F816">
        <v>477.9</v>
      </c>
      <c r="G816" s="46">
        <f t="shared" si="76"/>
        <v>-1341.7880449999959</v>
      </c>
      <c r="H816" s="46">
        <f t="shared" si="77"/>
        <v>1107.6554699999992</v>
      </c>
    </row>
    <row r="817" spans="1:12" x14ac:dyDescent="0.2">
      <c r="C817" s="9">
        <v>0.57291666666666663</v>
      </c>
      <c r="D817">
        <v>21.593</v>
      </c>
      <c r="E817">
        <v>903.1</v>
      </c>
      <c r="F817">
        <v>479.5</v>
      </c>
      <c r="G817" s="46">
        <f t="shared" si="76"/>
        <v>-1375.1304849999967</v>
      </c>
      <c r="H817" s="46">
        <f t="shared" si="77"/>
        <v>1123.3460299999995</v>
      </c>
    </row>
    <row r="818" spans="1:12" x14ac:dyDescent="0.2">
      <c r="C818" s="9">
        <v>0.57291666666666663</v>
      </c>
      <c r="D818">
        <v>23.93</v>
      </c>
      <c r="E818">
        <v>899.6</v>
      </c>
      <c r="F818">
        <v>478.4</v>
      </c>
      <c r="G818" s="46">
        <f t="shared" si="76"/>
        <v>-1330.0201249999966</v>
      </c>
      <c r="H818" s="46">
        <f t="shared" si="77"/>
        <v>1112.5587699999992</v>
      </c>
    </row>
    <row r="819" spans="1:12" x14ac:dyDescent="0.2">
      <c r="C819" s="9">
        <v>0.57291666666666663</v>
      </c>
      <c r="D819">
        <v>23.382999999999999</v>
      </c>
      <c r="E819">
        <v>900.4</v>
      </c>
      <c r="F819">
        <v>479.5</v>
      </c>
      <c r="G819" s="46">
        <f t="shared" si="76"/>
        <v>-1348.6526649999964</v>
      </c>
      <c r="H819" s="46">
        <f t="shared" si="77"/>
        <v>1123.3460299999995</v>
      </c>
    </row>
    <row r="820" spans="1:12" x14ac:dyDescent="0.2">
      <c r="C820" s="9">
        <v>0.57291666666666663</v>
      </c>
      <c r="D820">
        <v>23.672999999999998</v>
      </c>
      <c r="E820">
        <v>902.6</v>
      </c>
      <c r="F820">
        <v>481.2</v>
      </c>
      <c r="G820" s="46">
        <f t="shared" si="76"/>
        <v>-1386.8984049999967</v>
      </c>
      <c r="H820" s="46">
        <f t="shared" si="77"/>
        <v>1140.0172499999994</v>
      </c>
    </row>
    <row r="821" spans="1:12" x14ac:dyDescent="0.2">
      <c r="C821" s="9">
        <v>0.57291666666666663</v>
      </c>
      <c r="D821">
        <v>24.3</v>
      </c>
      <c r="E821">
        <v>902.9</v>
      </c>
      <c r="F821">
        <v>481.2</v>
      </c>
      <c r="G821" s="46">
        <f t="shared" si="76"/>
        <v>-1389.8403849999963</v>
      </c>
      <c r="H821" s="46">
        <f t="shared" si="77"/>
        <v>1140.0172499999994</v>
      </c>
    </row>
    <row r="823" spans="1:12" s="8" customFormat="1" x14ac:dyDescent="0.2">
      <c r="A823" s="7" t="s">
        <v>9</v>
      </c>
      <c r="B823" s="7" t="s">
        <v>12</v>
      </c>
      <c r="C823" s="3" t="s">
        <v>3</v>
      </c>
      <c r="D823" s="25" t="s">
        <v>4</v>
      </c>
      <c r="E823" s="3" t="s">
        <v>2</v>
      </c>
      <c r="F823" s="3" t="s">
        <v>0</v>
      </c>
      <c r="G823" s="12" t="s">
        <v>21</v>
      </c>
      <c r="H823" s="12" t="s">
        <v>22</v>
      </c>
      <c r="I823" s="14" t="s">
        <v>24</v>
      </c>
      <c r="J823" s="14" t="s">
        <v>25</v>
      </c>
      <c r="K823" s="22" t="s">
        <v>26</v>
      </c>
      <c r="L823" s="22" t="s">
        <v>27</v>
      </c>
    </row>
    <row r="824" spans="1:12" s="5" customFormat="1" x14ac:dyDescent="0.2">
      <c r="A824" s="6" t="s">
        <v>10</v>
      </c>
      <c r="B824" s="6" t="s">
        <v>11</v>
      </c>
      <c r="C824" s="4" t="s">
        <v>5</v>
      </c>
      <c r="D824" s="26" t="s">
        <v>6</v>
      </c>
      <c r="E824" s="4" t="s">
        <v>7</v>
      </c>
      <c r="F824" s="4" t="s">
        <v>8</v>
      </c>
      <c r="G824" s="13" t="s">
        <v>23</v>
      </c>
      <c r="H824" s="13" t="s">
        <v>23</v>
      </c>
      <c r="I824" s="15" t="s">
        <v>23</v>
      </c>
      <c r="J824" s="15" t="s">
        <v>23</v>
      </c>
      <c r="K824" s="23" t="s">
        <v>28</v>
      </c>
      <c r="L824" s="23" t="s">
        <v>28</v>
      </c>
    </row>
    <row r="825" spans="1:12" x14ac:dyDescent="0.2">
      <c r="A825">
        <v>12</v>
      </c>
      <c r="B825">
        <v>-30</v>
      </c>
      <c r="C825" s="9">
        <v>0.57361111111111118</v>
      </c>
      <c r="D825">
        <v>23.343</v>
      </c>
      <c r="E825">
        <v>895</v>
      </c>
      <c r="F825">
        <v>485.1</v>
      </c>
      <c r="G825" s="46">
        <f t="shared" ref="G825:G839" si="78">(-(E825-$J$11)-(F825-$J$12))*$C$3</f>
        <v>-1350.6139849999968</v>
      </c>
      <c r="H825" s="46">
        <f t="shared" ref="H825:H839" si="79">(F825-$J$12)*C$3</f>
        <v>1178.2629899999997</v>
      </c>
      <c r="I825" s="46">
        <f>AVERAGE(G825:G836)-$J$6</f>
        <v>-1409.7477829999932</v>
      </c>
      <c r="J825" s="46">
        <f>AVERAGE(H825:H836)-$K$6</f>
        <v>949.05005933333109</v>
      </c>
      <c r="K825" s="11">
        <f>I825/($E$8*A825^2)</f>
        <v>-0.72517890072016111</v>
      </c>
      <c r="L825" s="11">
        <f>J825/($E$8*A825^2)</f>
        <v>0.48819447496570528</v>
      </c>
    </row>
    <row r="826" spans="1:12" x14ac:dyDescent="0.2">
      <c r="C826" s="9">
        <v>0.57361111111111118</v>
      </c>
      <c r="D826">
        <v>23.632999999999999</v>
      </c>
      <c r="E826">
        <v>895.7</v>
      </c>
      <c r="F826">
        <v>486.9</v>
      </c>
      <c r="G826" s="46">
        <f t="shared" si="78"/>
        <v>-1375.1304849999967</v>
      </c>
      <c r="H826" s="46">
        <f t="shared" si="79"/>
        <v>1195.9148699999994</v>
      </c>
    </row>
    <row r="827" spans="1:12" x14ac:dyDescent="0.2">
      <c r="C827" s="9">
        <v>0.57361111111111118</v>
      </c>
      <c r="D827">
        <v>23.882999999999999</v>
      </c>
      <c r="E827">
        <v>896.8</v>
      </c>
      <c r="F827">
        <v>486.9</v>
      </c>
      <c r="G827" s="46">
        <f t="shared" si="78"/>
        <v>-1385.9177449999959</v>
      </c>
      <c r="H827" s="46">
        <f t="shared" si="79"/>
        <v>1195.9148699999994</v>
      </c>
    </row>
    <row r="828" spans="1:12" x14ac:dyDescent="0.2">
      <c r="C828" s="9">
        <v>0.57361111111111118</v>
      </c>
      <c r="D828">
        <v>24.213000000000001</v>
      </c>
      <c r="E828">
        <v>897</v>
      </c>
      <c r="F828">
        <v>488.7</v>
      </c>
      <c r="G828" s="46">
        <f t="shared" si="78"/>
        <v>-1405.5309449999966</v>
      </c>
      <c r="H828" s="46">
        <f t="shared" si="79"/>
        <v>1213.5667499999993</v>
      </c>
    </row>
    <row r="829" spans="1:12" x14ac:dyDescent="0.2">
      <c r="C829" s="9">
        <v>0.57361111111111118</v>
      </c>
      <c r="D829">
        <v>24.812999999999999</v>
      </c>
      <c r="E829">
        <v>897</v>
      </c>
      <c r="F829">
        <v>488.7</v>
      </c>
      <c r="G829" s="46">
        <f t="shared" si="78"/>
        <v>-1405.5309449999966</v>
      </c>
      <c r="H829" s="46">
        <f t="shared" si="79"/>
        <v>1213.5667499999993</v>
      </c>
    </row>
    <row r="830" spans="1:12" x14ac:dyDescent="0.2">
      <c r="C830" s="9">
        <v>0.57361111111111118</v>
      </c>
      <c r="D830">
        <v>25.113</v>
      </c>
      <c r="E830">
        <v>895.7</v>
      </c>
      <c r="F830">
        <v>484.5</v>
      </c>
      <c r="G830" s="46">
        <f t="shared" si="78"/>
        <v>-1351.5946449999969</v>
      </c>
      <c r="H830" s="46">
        <f t="shared" si="79"/>
        <v>1172.3790299999996</v>
      </c>
    </row>
    <row r="831" spans="1:12" x14ac:dyDescent="0.2">
      <c r="C831" s="9">
        <v>0.57361111111111118</v>
      </c>
      <c r="D831">
        <v>25.713000000000001</v>
      </c>
      <c r="E831">
        <v>896.5</v>
      </c>
      <c r="F831">
        <v>487.9</v>
      </c>
      <c r="G831" s="46">
        <f t="shared" si="78"/>
        <v>-1392.7823649999964</v>
      </c>
      <c r="H831" s="46">
        <f t="shared" si="79"/>
        <v>1205.7214699999993</v>
      </c>
    </row>
    <row r="832" spans="1:12" x14ac:dyDescent="0.2">
      <c r="C832" s="9">
        <v>0.57361111111111118</v>
      </c>
      <c r="D832">
        <v>26.303000000000001</v>
      </c>
      <c r="E832">
        <v>896.4</v>
      </c>
      <c r="F832">
        <v>489.3</v>
      </c>
      <c r="G832" s="46">
        <f t="shared" si="78"/>
        <v>-1405.5309449999966</v>
      </c>
      <c r="H832" s="46">
        <f t="shared" si="79"/>
        <v>1219.4507099999996</v>
      </c>
    </row>
    <row r="833" spans="1:12" x14ac:dyDescent="0.2">
      <c r="C833" s="9">
        <v>0.57361111111111118</v>
      </c>
      <c r="D833">
        <v>26.603000000000002</v>
      </c>
      <c r="E833">
        <v>895.2</v>
      </c>
      <c r="F833">
        <v>486.9</v>
      </c>
      <c r="G833" s="46">
        <f t="shared" si="78"/>
        <v>-1370.2271849999968</v>
      </c>
      <c r="H833" s="46">
        <f t="shared" si="79"/>
        <v>1195.9148699999994</v>
      </c>
    </row>
    <row r="834" spans="1:12" x14ac:dyDescent="0.2">
      <c r="C834" s="9">
        <v>0.57361111111111118</v>
      </c>
      <c r="D834">
        <v>27.222999999999999</v>
      </c>
      <c r="E834">
        <v>893.7</v>
      </c>
      <c r="F834">
        <v>483.3</v>
      </c>
      <c r="G834" s="46">
        <f t="shared" si="78"/>
        <v>-1320.2135249999972</v>
      </c>
      <c r="H834" s="46">
        <f t="shared" si="79"/>
        <v>1160.6111099999996</v>
      </c>
    </row>
    <row r="835" spans="1:12" x14ac:dyDescent="0.2">
      <c r="C835" s="9">
        <v>0.57361111111111118</v>
      </c>
      <c r="D835">
        <v>27.792999999999999</v>
      </c>
      <c r="E835">
        <v>893.9</v>
      </c>
      <c r="F835">
        <v>484.1</v>
      </c>
      <c r="G835" s="46">
        <f t="shared" si="78"/>
        <v>-1330.0201249999966</v>
      </c>
      <c r="H835" s="46">
        <f t="shared" si="79"/>
        <v>1168.4563899999998</v>
      </c>
    </row>
    <row r="836" spans="1:12" x14ac:dyDescent="0.2">
      <c r="C836" s="9">
        <v>0.57361111111111118</v>
      </c>
      <c r="D836">
        <v>29.443000000000001</v>
      </c>
      <c r="E836">
        <v>895.3</v>
      </c>
      <c r="F836">
        <v>488.6</v>
      </c>
      <c r="G836" s="46">
        <f t="shared" si="78"/>
        <v>-1387.8790649999964</v>
      </c>
      <c r="H836" s="46">
        <f t="shared" si="79"/>
        <v>1212.5860899999998</v>
      </c>
    </row>
    <row r="837" spans="1:12" x14ac:dyDescent="0.2">
      <c r="C837" s="9">
        <v>0.57361111111111118</v>
      </c>
      <c r="D837">
        <v>29.902999999999999</v>
      </c>
      <c r="E837">
        <v>895.1</v>
      </c>
      <c r="F837">
        <v>484.6</v>
      </c>
      <c r="G837" s="46">
        <f t="shared" si="78"/>
        <v>-1346.691344999997</v>
      </c>
      <c r="H837" s="46">
        <f t="shared" si="79"/>
        <v>1173.3596899999998</v>
      </c>
    </row>
    <row r="838" spans="1:12" x14ac:dyDescent="0.2">
      <c r="C838" s="9">
        <v>0.57361111111111118</v>
      </c>
      <c r="D838">
        <v>30.172999999999998</v>
      </c>
      <c r="E838">
        <v>895.2</v>
      </c>
      <c r="F838">
        <v>485.8</v>
      </c>
      <c r="G838" s="46">
        <f t="shared" si="78"/>
        <v>-1359.4399249999972</v>
      </c>
      <c r="H838" s="46">
        <f t="shared" si="79"/>
        <v>1185.1276099999995</v>
      </c>
    </row>
    <row r="839" spans="1:12" x14ac:dyDescent="0.2">
      <c r="C839" s="9">
        <v>0.57361111111111118</v>
      </c>
      <c r="D839">
        <v>30.483000000000001</v>
      </c>
      <c r="E839">
        <v>895.2</v>
      </c>
      <c r="F839">
        <v>485.6</v>
      </c>
      <c r="G839" s="46">
        <f t="shared" si="78"/>
        <v>-1357.4786049999973</v>
      </c>
      <c r="H839" s="46">
        <f t="shared" si="79"/>
        <v>1183.1662899999997</v>
      </c>
    </row>
    <row r="841" spans="1:12" s="8" customFormat="1" x14ac:dyDescent="0.2">
      <c r="A841" s="7" t="s">
        <v>9</v>
      </c>
      <c r="B841" s="7" t="s">
        <v>12</v>
      </c>
      <c r="C841" s="3" t="s">
        <v>3</v>
      </c>
      <c r="D841" s="25" t="s">
        <v>4</v>
      </c>
      <c r="E841" s="3" t="s">
        <v>2</v>
      </c>
      <c r="F841" s="3" t="s">
        <v>0</v>
      </c>
      <c r="G841" s="12" t="s">
        <v>21</v>
      </c>
      <c r="H841" s="12" t="s">
        <v>22</v>
      </c>
      <c r="I841" s="14" t="s">
        <v>24</v>
      </c>
      <c r="J841" s="14" t="s">
        <v>25</v>
      </c>
      <c r="K841" s="22" t="s">
        <v>26</v>
      </c>
      <c r="L841" s="22" t="s">
        <v>27</v>
      </c>
    </row>
    <row r="842" spans="1:12" s="5" customFormat="1" x14ac:dyDescent="0.2">
      <c r="A842" s="6" t="s">
        <v>10</v>
      </c>
      <c r="B842" s="6" t="s">
        <v>11</v>
      </c>
      <c r="C842" s="4" t="s">
        <v>5</v>
      </c>
      <c r="D842" s="26" t="s">
        <v>6</v>
      </c>
      <c r="E842" s="4" t="s">
        <v>7</v>
      </c>
      <c r="F842" s="4" t="s">
        <v>8</v>
      </c>
      <c r="G842" s="13" t="s">
        <v>23</v>
      </c>
      <c r="H842" s="13" t="s">
        <v>23</v>
      </c>
      <c r="I842" s="15" t="s">
        <v>23</v>
      </c>
      <c r="J842" s="15" t="s">
        <v>23</v>
      </c>
      <c r="K842" s="23" t="s">
        <v>28</v>
      </c>
      <c r="L842" s="23" t="s">
        <v>28</v>
      </c>
    </row>
    <row r="843" spans="1:12" x14ac:dyDescent="0.2">
      <c r="A843">
        <v>12</v>
      </c>
      <c r="B843">
        <v>-32</v>
      </c>
      <c r="C843" s="9">
        <v>0.57430555555555551</v>
      </c>
      <c r="D843">
        <v>20.263000000000002</v>
      </c>
      <c r="E843">
        <v>887.3</v>
      </c>
      <c r="F843">
        <v>488.8</v>
      </c>
      <c r="G843" s="46">
        <f t="shared" ref="G843:G859" si="80">(-(E843-$J$11)-(F843-$J$12))*$C$3</f>
        <v>-1311.3875849999963</v>
      </c>
      <c r="H843" s="46">
        <f t="shared" ref="H843:H859" si="81">(F843-$J$12)*C$3</f>
        <v>1214.5474099999997</v>
      </c>
      <c r="I843" s="46">
        <f>AVERAGE(G843:G854)-$J$6</f>
        <v>-1377.0591163333265</v>
      </c>
      <c r="J843" s="46">
        <f>AVERAGE(H843:H854)-$K$6</f>
        <v>994.07869766666477</v>
      </c>
      <c r="K843" s="11">
        <f>I843/($E$8*A843^2)</f>
        <v>-0.70836374296981819</v>
      </c>
      <c r="L843" s="11">
        <f>J843/($E$8*A843^2)</f>
        <v>0.51135735476680289</v>
      </c>
    </row>
    <row r="844" spans="1:12" x14ac:dyDescent="0.2">
      <c r="C844" s="9">
        <v>0.57430555555555551</v>
      </c>
      <c r="D844">
        <v>20.562999999999999</v>
      </c>
      <c r="E844">
        <v>887.1</v>
      </c>
      <c r="F844">
        <v>490.9</v>
      </c>
      <c r="G844" s="46">
        <f t="shared" si="80"/>
        <v>-1330.0201249999966</v>
      </c>
      <c r="H844" s="46">
        <f t="shared" si="81"/>
        <v>1235.1412699999992</v>
      </c>
    </row>
    <row r="845" spans="1:12" x14ac:dyDescent="0.2">
      <c r="C845" s="9">
        <v>0.57430555555555551</v>
      </c>
      <c r="D845">
        <v>21.163</v>
      </c>
      <c r="E845">
        <v>887.3</v>
      </c>
      <c r="F845">
        <v>492.6</v>
      </c>
      <c r="G845" s="46">
        <f t="shared" si="80"/>
        <v>-1348.6526649999964</v>
      </c>
      <c r="H845" s="46">
        <f t="shared" si="81"/>
        <v>1251.8124899999998</v>
      </c>
    </row>
    <row r="846" spans="1:12" x14ac:dyDescent="0.2">
      <c r="C846" s="9">
        <v>0.57430555555555551</v>
      </c>
      <c r="D846">
        <v>21.773</v>
      </c>
      <c r="E846">
        <v>888.1</v>
      </c>
      <c r="F846">
        <v>492.6</v>
      </c>
      <c r="G846" s="46">
        <f t="shared" si="80"/>
        <v>-1356.4979449999971</v>
      </c>
      <c r="H846" s="46">
        <f t="shared" si="81"/>
        <v>1251.8124899999998</v>
      </c>
    </row>
    <row r="847" spans="1:12" x14ac:dyDescent="0.2">
      <c r="C847" s="9">
        <v>0.57430555555555551</v>
      </c>
      <c r="D847">
        <v>22.53</v>
      </c>
      <c r="E847">
        <v>887.5</v>
      </c>
      <c r="F847">
        <v>490.6</v>
      </c>
      <c r="G847" s="46">
        <f t="shared" si="80"/>
        <v>-1331.0007849999968</v>
      </c>
      <c r="H847" s="46">
        <f t="shared" si="81"/>
        <v>1232.1992899999998</v>
      </c>
    </row>
    <row r="848" spans="1:12" x14ac:dyDescent="0.2">
      <c r="C848" s="9">
        <v>0.57430555555555551</v>
      </c>
      <c r="D848">
        <v>22.643000000000001</v>
      </c>
      <c r="E848">
        <v>887.3</v>
      </c>
      <c r="F848">
        <v>489.7</v>
      </c>
      <c r="G848" s="46">
        <f t="shared" si="80"/>
        <v>-1320.213524999996</v>
      </c>
      <c r="H848" s="46">
        <f t="shared" si="81"/>
        <v>1223.3733499999994</v>
      </c>
    </row>
    <row r="849" spans="1:12" x14ac:dyDescent="0.2">
      <c r="C849" s="9">
        <v>0.57430555555555551</v>
      </c>
      <c r="D849">
        <v>24.132999999999999</v>
      </c>
      <c r="E849">
        <v>887.4</v>
      </c>
      <c r="F849">
        <v>490.5</v>
      </c>
      <c r="G849" s="46">
        <f t="shared" si="80"/>
        <v>-1329.0394649999964</v>
      </c>
      <c r="H849" s="46">
        <f t="shared" si="81"/>
        <v>1231.2186299999994</v>
      </c>
    </row>
    <row r="850" spans="1:12" x14ac:dyDescent="0.2">
      <c r="C850" s="9">
        <v>0.57430555555555551</v>
      </c>
      <c r="D850">
        <v>24.433</v>
      </c>
      <c r="E850">
        <v>887.6</v>
      </c>
      <c r="F850">
        <v>491.1</v>
      </c>
      <c r="G850" s="46">
        <f t="shared" si="80"/>
        <v>-1336.8847449999971</v>
      </c>
      <c r="H850" s="46">
        <f t="shared" si="81"/>
        <v>1237.1025899999997</v>
      </c>
    </row>
    <row r="851" spans="1:12" x14ac:dyDescent="0.2">
      <c r="C851" s="9">
        <v>0.57430555555555551</v>
      </c>
      <c r="D851">
        <v>24.742999999999999</v>
      </c>
      <c r="E851">
        <v>888.5</v>
      </c>
      <c r="F851">
        <v>492.2</v>
      </c>
      <c r="G851" s="46">
        <f t="shared" si="80"/>
        <v>-1356.4979449999964</v>
      </c>
      <c r="H851" s="46">
        <f t="shared" si="81"/>
        <v>1247.8898499999993</v>
      </c>
    </row>
    <row r="852" spans="1:12" x14ac:dyDescent="0.2">
      <c r="C852" s="9">
        <v>0.57430555555555551</v>
      </c>
      <c r="D852">
        <v>25.33</v>
      </c>
      <c r="E852">
        <v>887.7</v>
      </c>
      <c r="F852">
        <v>491</v>
      </c>
      <c r="G852" s="46">
        <f t="shared" si="80"/>
        <v>-1336.8847449999971</v>
      </c>
      <c r="H852" s="46">
        <f t="shared" si="81"/>
        <v>1236.1219299999996</v>
      </c>
    </row>
    <row r="853" spans="1:12" x14ac:dyDescent="0.2">
      <c r="C853" s="9">
        <v>0.57430555555555551</v>
      </c>
      <c r="D853">
        <v>25.323</v>
      </c>
      <c r="E853">
        <v>888.3</v>
      </c>
      <c r="F853">
        <v>492.6</v>
      </c>
      <c r="G853" s="46">
        <f t="shared" si="80"/>
        <v>-1358.4592649999963</v>
      </c>
      <c r="H853" s="46">
        <f t="shared" si="81"/>
        <v>1251.8124899999998</v>
      </c>
    </row>
    <row r="854" spans="1:12" x14ac:dyDescent="0.2">
      <c r="C854" s="9">
        <v>0.57430555555555551</v>
      </c>
      <c r="D854">
        <v>25.632999999999999</v>
      </c>
      <c r="E854">
        <v>889</v>
      </c>
      <c r="F854">
        <v>493.4</v>
      </c>
      <c r="G854" s="46">
        <f t="shared" si="80"/>
        <v>-1373.1691649999964</v>
      </c>
      <c r="H854" s="46">
        <f t="shared" si="81"/>
        <v>1259.6577699999993</v>
      </c>
    </row>
    <row r="855" spans="1:12" x14ac:dyDescent="0.2">
      <c r="C855" s="9">
        <v>0.57430555555555551</v>
      </c>
      <c r="D855">
        <v>26.242999999999999</v>
      </c>
      <c r="E855">
        <v>888</v>
      </c>
      <c r="F855">
        <v>493</v>
      </c>
      <c r="G855" s="46">
        <f t="shared" si="80"/>
        <v>-1359.4399249999965</v>
      </c>
      <c r="H855" s="46">
        <f t="shared" si="81"/>
        <v>1255.7351299999996</v>
      </c>
    </row>
    <row r="856" spans="1:12" x14ac:dyDescent="0.2">
      <c r="C856" s="9">
        <v>0.57430555555555551</v>
      </c>
      <c r="D856">
        <v>26.832999999999998</v>
      </c>
      <c r="E856">
        <v>888.5</v>
      </c>
      <c r="F856">
        <v>493.3</v>
      </c>
      <c r="G856" s="46">
        <f t="shared" si="80"/>
        <v>-1367.2852049999967</v>
      </c>
      <c r="H856" s="46">
        <f t="shared" si="81"/>
        <v>1258.6771099999996</v>
      </c>
    </row>
    <row r="857" spans="1:12" x14ac:dyDescent="0.2">
      <c r="C857" s="9">
        <v>0.57430555555555551</v>
      </c>
      <c r="D857">
        <v>27.422999999999998</v>
      </c>
      <c r="E857">
        <v>887.9</v>
      </c>
      <c r="F857">
        <v>490.8</v>
      </c>
      <c r="G857" s="46">
        <f t="shared" si="80"/>
        <v>-1336.8847449999964</v>
      </c>
      <c r="H857" s="46">
        <f t="shared" si="81"/>
        <v>1234.1606099999997</v>
      </c>
    </row>
    <row r="858" spans="1:12" x14ac:dyDescent="0.2">
      <c r="C858" s="9">
        <v>0.57430555555555551</v>
      </c>
      <c r="D858">
        <v>27.722999999999999</v>
      </c>
      <c r="E858">
        <v>888.2</v>
      </c>
      <c r="F858">
        <v>491.4</v>
      </c>
      <c r="G858" s="46">
        <f t="shared" si="80"/>
        <v>-1345.7106849999968</v>
      </c>
      <c r="H858" s="46">
        <f t="shared" si="81"/>
        <v>1240.0445699999993</v>
      </c>
    </row>
    <row r="859" spans="1:12" x14ac:dyDescent="0.2">
      <c r="C859" s="9">
        <v>0.57430555555555551</v>
      </c>
      <c r="D859">
        <v>28.312999999999999</v>
      </c>
      <c r="E859">
        <v>887.1</v>
      </c>
      <c r="F859">
        <v>492.3</v>
      </c>
      <c r="G859" s="46">
        <f t="shared" si="80"/>
        <v>-1343.7493649999969</v>
      </c>
      <c r="H859" s="46">
        <f t="shared" si="81"/>
        <v>1248.8705099999995</v>
      </c>
    </row>
    <row r="861" spans="1:12" s="8" customFormat="1" x14ac:dyDescent="0.2">
      <c r="A861" s="7" t="s">
        <v>9</v>
      </c>
      <c r="B861" s="7" t="s">
        <v>12</v>
      </c>
      <c r="C861" s="3" t="s">
        <v>3</v>
      </c>
      <c r="D861" s="25" t="s">
        <v>4</v>
      </c>
      <c r="E861" s="3" t="s">
        <v>2</v>
      </c>
      <c r="F861" s="3" t="s">
        <v>0</v>
      </c>
      <c r="G861" s="12" t="s">
        <v>21</v>
      </c>
      <c r="H861" s="12" t="s">
        <v>22</v>
      </c>
      <c r="I861" s="14" t="s">
        <v>24</v>
      </c>
      <c r="J861" s="14" t="s">
        <v>25</v>
      </c>
      <c r="K861" s="22" t="s">
        <v>26</v>
      </c>
      <c r="L861" s="22" t="s">
        <v>27</v>
      </c>
    </row>
    <row r="862" spans="1:12" s="5" customFormat="1" x14ac:dyDescent="0.2">
      <c r="A862" s="6" t="s">
        <v>10</v>
      </c>
      <c r="B862" s="6" t="s">
        <v>11</v>
      </c>
      <c r="C862" s="4" t="s">
        <v>5</v>
      </c>
      <c r="D862" s="26" t="s">
        <v>6</v>
      </c>
      <c r="E862" s="4" t="s">
        <v>7</v>
      </c>
      <c r="F862" s="4" t="s">
        <v>8</v>
      </c>
      <c r="G862" s="13" t="s">
        <v>23</v>
      </c>
      <c r="H862" s="13" t="s">
        <v>23</v>
      </c>
      <c r="I862" s="15" t="s">
        <v>23</v>
      </c>
      <c r="J862" s="15" t="s">
        <v>23</v>
      </c>
      <c r="K862" s="23" t="s">
        <v>28</v>
      </c>
      <c r="L862" s="23" t="s">
        <v>28</v>
      </c>
    </row>
    <row r="863" spans="1:12" x14ac:dyDescent="0.2">
      <c r="A863">
        <v>12</v>
      </c>
      <c r="B863">
        <v>-34</v>
      </c>
      <c r="C863" s="9">
        <v>0.57499999999999996</v>
      </c>
      <c r="D863">
        <v>24.332999999999998</v>
      </c>
      <c r="E863">
        <v>880.8</v>
      </c>
      <c r="F863">
        <v>495</v>
      </c>
      <c r="G863" s="46">
        <f t="shared" ref="G863:G878" si="82">(-(E863-$J$11)-(F863-$J$12))*$C$3</f>
        <v>-1308.4456049999962</v>
      </c>
      <c r="H863" s="46">
        <f t="shared" ref="H863:H878" si="83">(F863-$J$12)*C$3</f>
        <v>1275.3483299999996</v>
      </c>
      <c r="I863" s="46">
        <f>AVERAGE(G863:G873)-$J$6</f>
        <v>-1365.9078234545384</v>
      </c>
      <c r="J863" s="46">
        <f>AVERAGE(H863:H873)-$K$6</f>
        <v>1045.5484891818162</v>
      </c>
      <c r="K863" s="11">
        <f>I863/($E$8*A863^2)</f>
        <v>-0.70262748120089424</v>
      </c>
      <c r="L863" s="11">
        <f>J863/($E$8*A863^2)</f>
        <v>0.53783358497007006</v>
      </c>
    </row>
    <row r="864" spans="1:12" x14ac:dyDescent="0.2">
      <c r="C864" s="9">
        <v>0.57499999999999996</v>
      </c>
      <c r="D864">
        <v>24.623000000000001</v>
      </c>
      <c r="E864">
        <v>880.4</v>
      </c>
      <c r="F864">
        <v>493.8</v>
      </c>
      <c r="G864" s="46">
        <f t="shared" si="82"/>
        <v>-1292.7550449999965</v>
      </c>
      <c r="H864" s="46">
        <f t="shared" si="83"/>
        <v>1263.5804099999996</v>
      </c>
    </row>
    <row r="865" spans="1:12" x14ac:dyDescent="0.2">
      <c r="C865" s="9">
        <v>0.57499999999999996</v>
      </c>
      <c r="D865">
        <v>24.952999999999999</v>
      </c>
      <c r="E865">
        <v>880.2</v>
      </c>
      <c r="F865">
        <v>495.7</v>
      </c>
      <c r="G865" s="46">
        <f t="shared" si="82"/>
        <v>-1309.4262649999969</v>
      </c>
      <c r="H865" s="46">
        <f t="shared" si="83"/>
        <v>1282.2129499999994</v>
      </c>
    </row>
    <row r="866" spans="1:12" x14ac:dyDescent="0.2">
      <c r="C866" s="9">
        <v>0.57499999999999996</v>
      </c>
      <c r="D866">
        <v>25.273</v>
      </c>
      <c r="E866">
        <v>881.2</v>
      </c>
      <c r="F866">
        <v>498.4</v>
      </c>
      <c r="G866" s="46">
        <f t="shared" si="82"/>
        <v>-1345.7106849999968</v>
      </c>
      <c r="H866" s="46">
        <f t="shared" si="83"/>
        <v>1308.6907699999992</v>
      </c>
    </row>
    <row r="867" spans="1:12" x14ac:dyDescent="0.2">
      <c r="C867" s="9">
        <v>0.57499999999999996</v>
      </c>
      <c r="D867">
        <v>25.853000000000002</v>
      </c>
      <c r="E867">
        <v>881.3</v>
      </c>
      <c r="F867">
        <v>497.2</v>
      </c>
      <c r="G867" s="46">
        <f t="shared" si="82"/>
        <v>-1334.9234249999961</v>
      </c>
      <c r="H867" s="46">
        <f t="shared" si="83"/>
        <v>1296.9228499999995</v>
      </c>
    </row>
    <row r="868" spans="1:12" x14ac:dyDescent="0.2">
      <c r="C868" s="9">
        <v>0.57499999999999996</v>
      </c>
      <c r="D868">
        <v>26.163</v>
      </c>
      <c r="E868">
        <v>881</v>
      </c>
      <c r="F868">
        <v>495.8</v>
      </c>
      <c r="G868" s="46">
        <f t="shared" si="82"/>
        <v>-1318.2522049999966</v>
      </c>
      <c r="H868" s="46">
        <f t="shared" si="83"/>
        <v>1283.1936099999996</v>
      </c>
    </row>
    <row r="869" spans="1:12" x14ac:dyDescent="0.2">
      <c r="C869" s="9">
        <v>0.57499999999999996</v>
      </c>
      <c r="D869">
        <v>26.742999999999999</v>
      </c>
      <c r="E869">
        <v>881.8</v>
      </c>
      <c r="F869">
        <v>496.7</v>
      </c>
      <c r="G869" s="46">
        <f t="shared" si="82"/>
        <v>-1334.9234249999961</v>
      </c>
      <c r="H869" s="46">
        <f t="shared" si="83"/>
        <v>1292.0195499999993</v>
      </c>
    </row>
    <row r="870" spans="1:12" x14ac:dyDescent="0.2">
      <c r="C870" s="9">
        <v>0.57499999999999996</v>
      </c>
      <c r="D870">
        <v>27.332999999999998</v>
      </c>
      <c r="E870">
        <v>881.9</v>
      </c>
      <c r="F870">
        <v>496.3</v>
      </c>
      <c r="G870" s="46">
        <f t="shared" si="82"/>
        <v>-1331.9814449999965</v>
      </c>
      <c r="H870" s="46">
        <f t="shared" si="83"/>
        <v>1288.0969099999995</v>
      </c>
    </row>
    <row r="871" spans="1:12" x14ac:dyDescent="0.2">
      <c r="C871" s="9">
        <v>0.57499999999999996</v>
      </c>
      <c r="D871">
        <v>27.643000000000001</v>
      </c>
      <c r="E871">
        <v>881.9</v>
      </c>
      <c r="F871">
        <v>498.1</v>
      </c>
      <c r="G871" s="46">
        <f t="shared" si="82"/>
        <v>-1349.6333249999966</v>
      </c>
      <c r="H871" s="46">
        <f t="shared" si="83"/>
        <v>1305.7487899999996</v>
      </c>
    </row>
    <row r="872" spans="1:12" x14ac:dyDescent="0.2">
      <c r="C872" s="9">
        <v>0.57499999999999996</v>
      </c>
      <c r="D872">
        <v>28.233000000000001</v>
      </c>
      <c r="E872">
        <v>882.3</v>
      </c>
      <c r="F872">
        <v>498.3</v>
      </c>
      <c r="G872" s="46">
        <f t="shared" si="82"/>
        <v>-1355.5172849999963</v>
      </c>
      <c r="H872" s="46">
        <f t="shared" si="83"/>
        <v>1307.7101099999995</v>
      </c>
    </row>
    <row r="873" spans="1:12" x14ac:dyDescent="0.2">
      <c r="C873" s="9">
        <v>0.57499999999999996</v>
      </c>
      <c r="D873">
        <v>28.832999999999998</v>
      </c>
      <c r="E873">
        <v>882.3</v>
      </c>
      <c r="F873">
        <v>497.1</v>
      </c>
      <c r="G873" s="46">
        <f t="shared" si="82"/>
        <v>-1343.7493649999963</v>
      </c>
      <c r="H873" s="46">
        <f t="shared" si="83"/>
        <v>1295.9421899999998</v>
      </c>
    </row>
    <row r="874" spans="1:12" x14ac:dyDescent="0.2">
      <c r="C874" s="9">
        <v>0.57499999999999996</v>
      </c>
      <c r="D874">
        <v>30.643000000000001</v>
      </c>
      <c r="E874">
        <v>883</v>
      </c>
      <c r="F874">
        <v>497.8</v>
      </c>
      <c r="G874" s="46">
        <f t="shared" si="82"/>
        <v>-1357.4786049999966</v>
      </c>
      <c r="H874" s="46">
        <f t="shared" si="83"/>
        <v>1302.8068099999996</v>
      </c>
    </row>
    <row r="875" spans="1:12" x14ac:dyDescent="0.2">
      <c r="C875" s="9">
        <v>0.57499999999999996</v>
      </c>
      <c r="D875">
        <v>30.922999999999998</v>
      </c>
      <c r="E875">
        <v>882</v>
      </c>
      <c r="F875">
        <v>497</v>
      </c>
      <c r="G875" s="46">
        <f t="shared" si="82"/>
        <v>-1339.8267249999965</v>
      </c>
      <c r="H875" s="46">
        <f t="shared" si="83"/>
        <v>1294.9615299999996</v>
      </c>
    </row>
    <row r="876" spans="1:12" x14ac:dyDescent="0.2">
      <c r="C876" s="9">
        <v>0.57499999999999996</v>
      </c>
      <c r="D876">
        <v>31.222999999999999</v>
      </c>
      <c r="E876">
        <v>880.4</v>
      </c>
      <c r="F876">
        <v>495</v>
      </c>
      <c r="G876" s="46">
        <f t="shared" si="82"/>
        <v>-1304.5229649999965</v>
      </c>
      <c r="H876" s="46">
        <f t="shared" si="83"/>
        <v>1275.3483299999996</v>
      </c>
    </row>
    <row r="877" spans="1:12" x14ac:dyDescent="0.2">
      <c r="C877" s="9">
        <v>0.57499999999999996</v>
      </c>
      <c r="D877">
        <v>31.513000000000002</v>
      </c>
      <c r="E877">
        <v>881.3</v>
      </c>
      <c r="F877">
        <v>495</v>
      </c>
      <c r="G877" s="46">
        <f t="shared" si="82"/>
        <v>-1313.3489049999962</v>
      </c>
      <c r="H877" s="46">
        <f t="shared" si="83"/>
        <v>1275.3483299999996</v>
      </c>
    </row>
    <row r="878" spans="1:12" x14ac:dyDescent="0.2">
      <c r="C878" s="9">
        <v>0.57499999999999996</v>
      </c>
      <c r="D878">
        <v>31.812999999999999</v>
      </c>
      <c r="E878">
        <v>882.7</v>
      </c>
      <c r="F878">
        <v>495.8</v>
      </c>
      <c r="G878" s="46">
        <f t="shared" si="82"/>
        <v>-1334.9234249999972</v>
      </c>
      <c r="H878" s="46">
        <f t="shared" si="83"/>
        <v>1283.1936099999996</v>
      </c>
    </row>
    <row r="880" spans="1:12" s="8" customFormat="1" x14ac:dyDescent="0.2">
      <c r="A880" s="7" t="s">
        <v>9</v>
      </c>
      <c r="B880" s="7" t="s">
        <v>12</v>
      </c>
      <c r="C880" s="3" t="s">
        <v>3</v>
      </c>
      <c r="D880" s="25" t="s">
        <v>4</v>
      </c>
      <c r="E880" s="3" t="s">
        <v>2</v>
      </c>
      <c r="F880" s="3" t="s">
        <v>0</v>
      </c>
      <c r="G880" s="12" t="s">
        <v>21</v>
      </c>
      <c r="H880" s="12" t="s">
        <v>22</v>
      </c>
      <c r="I880" s="14" t="s">
        <v>24</v>
      </c>
      <c r="J880" s="14" t="s">
        <v>25</v>
      </c>
      <c r="K880" s="22" t="s">
        <v>26</v>
      </c>
      <c r="L880" s="22" t="s">
        <v>27</v>
      </c>
    </row>
    <row r="881" spans="1:12" s="5" customFormat="1" x14ac:dyDescent="0.2">
      <c r="A881" s="6" t="s">
        <v>10</v>
      </c>
      <c r="B881" s="6" t="s">
        <v>11</v>
      </c>
      <c r="C881" s="4" t="s">
        <v>5</v>
      </c>
      <c r="D881" s="26" t="s">
        <v>6</v>
      </c>
      <c r="E881" s="4" t="s">
        <v>7</v>
      </c>
      <c r="F881" s="4" t="s">
        <v>8</v>
      </c>
      <c r="G881" s="13" t="s">
        <v>23</v>
      </c>
      <c r="H881" s="13" t="s">
        <v>23</v>
      </c>
      <c r="I881" s="15" t="s">
        <v>23</v>
      </c>
      <c r="J881" s="15" t="s">
        <v>23</v>
      </c>
      <c r="K881" s="23" t="s">
        <v>28</v>
      </c>
      <c r="L881" s="23" t="s">
        <v>28</v>
      </c>
    </row>
    <row r="882" spans="1:12" x14ac:dyDescent="0.2">
      <c r="A882">
        <v>12</v>
      </c>
      <c r="B882">
        <v>-36</v>
      </c>
      <c r="C882" s="9">
        <v>0.5756944444444444</v>
      </c>
      <c r="D882">
        <v>32.953000000000003</v>
      </c>
      <c r="E882">
        <v>872.3</v>
      </c>
      <c r="F882">
        <v>502.8</v>
      </c>
      <c r="G882" s="46">
        <f t="shared" ref="G882:G898" si="84">(-(E882-$J$11)-(F882-$J$12))*$C$3</f>
        <v>-1301.5809849999962</v>
      </c>
      <c r="H882" s="46">
        <f t="shared" ref="H882:H898" si="85">(F882-$J$12)*C$3</f>
        <v>1351.8398099999995</v>
      </c>
      <c r="I882" s="46">
        <f>AVERAGE(G882:G893)-$J$6</f>
        <v>-1320.3442796666598</v>
      </c>
      <c r="J882" s="46">
        <f>AVERAGE(H882:H893)-$K$6</f>
        <v>1089.6930476666646</v>
      </c>
      <c r="K882" s="11">
        <f>I882/($E$8*A882^2)</f>
        <v>-0.67918944427297312</v>
      </c>
      <c r="L882" s="11">
        <f>J882/($E$8*A882^2)</f>
        <v>0.56054169118655583</v>
      </c>
    </row>
    <row r="883" spans="1:12" x14ac:dyDescent="0.2">
      <c r="C883" s="9">
        <v>0.5756944444444444</v>
      </c>
      <c r="D883">
        <v>33.232999999999997</v>
      </c>
      <c r="E883">
        <v>872.4</v>
      </c>
      <c r="F883">
        <v>502</v>
      </c>
      <c r="G883" s="46">
        <f t="shared" si="84"/>
        <v>-1294.7163649999964</v>
      </c>
      <c r="H883" s="46">
        <f t="shared" si="85"/>
        <v>1343.9945299999995</v>
      </c>
    </row>
    <row r="884" spans="1:12" x14ac:dyDescent="0.2">
      <c r="C884" s="9">
        <v>0.5756944444444444</v>
      </c>
      <c r="D884">
        <v>33.853000000000002</v>
      </c>
      <c r="E884">
        <v>871.6</v>
      </c>
      <c r="F884">
        <v>502.1</v>
      </c>
      <c r="G884" s="46">
        <f t="shared" si="84"/>
        <v>-1287.851744999997</v>
      </c>
      <c r="H884" s="46">
        <f t="shared" si="85"/>
        <v>1344.9751899999997</v>
      </c>
    </row>
    <row r="885" spans="1:12" x14ac:dyDescent="0.2">
      <c r="C885" s="9">
        <v>0.5756944444444444</v>
      </c>
      <c r="D885">
        <v>34.423000000000002</v>
      </c>
      <c r="E885">
        <v>871.9</v>
      </c>
      <c r="F885">
        <v>500.8</v>
      </c>
      <c r="G885" s="46">
        <f t="shared" si="84"/>
        <v>-1278.0451449999964</v>
      </c>
      <c r="H885" s="46">
        <f t="shared" si="85"/>
        <v>1332.2266099999997</v>
      </c>
    </row>
    <row r="886" spans="1:12" x14ac:dyDescent="0.2">
      <c r="C886" s="9">
        <v>0.5756944444444444</v>
      </c>
      <c r="D886">
        <v>35.33</v>
      </c>
      <c r="E886">
        <v>871.8</v>
      </c>
      <c r="F886">
        <v>500.9</v>
      </c>
      <c r="G886" s="46">
        <f t="shared" si="84"/>
        <v>-1278.045144999996</v>
      </c>
      <c r="H886" s="46">
        <f t="shared" si="85"/>
        <v>1333.2072699999992</v>
      </c>
    </row>
    <row r="887" spans="1:12" x14ac:dyDescent="0.2">
      <c r="C887" s="9">
        <v>0.5756944444444444</v>
      </c>
      <c r="D887">
        <v>35.323</v>
      </c>
      <c r="E887">
        <v>871.7</v>
      </c>
      <c r="F887">
        <v>500.3</v>
      </c>
      <c r="G887" s="46">
        <f t="shared" si="84"/>
        <v>-1271.1805249999973</v>
      </c>
      <c r="H887" s="46">
        <f t="shared" si="85"/>
        <v>1327.3233099999995</v>
      </c>
    </row>
    <row r="888" spans="1:12" x14ac:dyDescent="0.2">
      <c r="C888" s="9">
        <v>0.5756944444444444</v>
      </c>
      <c r="D888">
        <v>36.813000000000002</v>
      </c>
      <c r="E888">
        <v>872.6</v>
      </c>
      <c r="F888">
        <v>500.2</v>
      </c>
      <c r="G888" s="46">
        <f t="shared" si="84"/>
        <v>-1279.0258049999968</v>
      </c>
      <c r="H888" s="46">
        <f t="shared" si="85"/>
        <v>1326.3426499999994</v>
      </c>
    </row>
    <row r="889" spans="1:12" x14ac:dyDescent="0.2">
      <c r="C889" s="9">
        <v>0.5756944444444444</v>
      </c>
      <c r="D889">
        <v>37.113</v>
      </c>
      <c r="E889">
        <v>872.5</v>
      </c>
      <c r="F889">
        <v>502.8</v>
      </c>
      <c r="G889" s="46">
        <f t="shared" si="84"/>
        <v>-1303.5423049999968</v>
      </c>
      <c r="H889" s="46">
        <f t="shared" si="85"/>
        <v>1351.8398099999995</v>
      </c>
    </row>
    <row r="890" spans="1:12" x14ac:dyDescent="0.2">
      <c r="C890" s="9">
        <v>0.5756944444444444</v>
      </c>
      <c r="D890">
        <v>37.412999999999997</v>
      </c>
      <c r="E890">
        <v>872.1</v>
      </c>
      <c r="F890">
        <v>500.4</v>
      </c>
      <c r="G890" s="46">
        <f t="shared" si="84"/>
        <v>-1276.0838249999965</v>
      </c>
      <c r="H890" s="46">
        <f t="shared" si="85"/>
        <v>1328.3039699999993</v>
      </c>
    </row>
    <row r="891" spans="1:12" x14ac:dyDescent="0.2">
      <c r="C891" s="9">
        <v>0.5756944444444444</v>
      </c>
      <c r="D891">
        <v>37.713000000000001</v>
      </c>
      <c r="E891">
        <v>872.8</v>
      </c>
      <c r="F891">
        <v>499.9</v>
      </c>
      <c r="G891" s="46">
        <f t="shared" si="84"/>
        <v>-1278.045144999996</v>
      </c>
      <c r="H891" s="46">
        <f t="shared" si="85"/>
        <v>1323.4006699999993</v>
      </c>
    </row>
    <row r="892" spans="1:12" x14ac:dyDescent="0.2">
      <c r="C892" s="9">
        <v>0.5756944444444444</v>
      </c>
      <c r="D892">
        <v>38.299999999999997</v>
      </c>
      <c r="E892">
        <v>873</v>
      </c>
      <c r="F892">
        <v>499.5</v>
      </c>
      <c r="G892" s="46">
        <f t="shared" si="84"/>
        <v>-1276.0838249999965</v>
      </c>
      <c r="H892" s="46">
        <f t="shared" si="85"/>
        <v>1319.4780299999995</v>
      </c>
    </row>
    <row r="893" spans="1:12" x14ac:dyDescent="0.2">
      <c r="C893" s="9">
        <v>0.5756944444444444</v>
      </c>
      <c r="D893">
        <v>38.603000000000002</v>
      </c>
      <c r="E893">
        <v>872</v>
      </c>
      <c r="F893">
        <v>501.3</v>
      </c>
      <c r="G893" s="46">
        <f t="shared" si="84"/>
        <v>-1283.9291049999968</v>
      </c>
      <c r="H893" s="46">
        <f t="shared" si="85"/>
        <v>1337.1299099999997</v>
      </c>
    </row>
    <row r="894" spans="1:12" x14ac:dyDescent="0.2">
      <c r="C894" s="9">
        <v>0.5756944444444444</v>
      </c>
      <c r="D894">
        <v>38.893000000000001</v>
      </c>
      <c r="E894">
        <v>872</v>
      </c>
      <c r="F894">
        <v>501.3</v>
      </c>
      <c r="G894" s="46">
        <f t="shared" si="84"/>
        <v>-1283.9291049999968</v>
      </c>
      <c r="H894" s="46">
        <f t="shared" si="85"/>
        <v>1337.1299099999997</v>
      </c>
    </row>
    <row r="895" spans="1:12" x14ac:dyDescent="0.2">
      <c r="C895" s="9">
        <v>0.5756944444444444</v>
      </c>
      <c r="D895">
        <v>39.493000000000002</v>
      </c>
      <c r="E895">
        <v>872.3</v>
      </c>
      <c r="F895">
        <v>502.6</v>
      </c>
      <c r="G895" s="46">
        <f t="shared" si="84"/>
        <v>-1299.6196649999963</v>
      </c>
      <c r="H895" s="46">
        <f t="shared" si="85"/>
        <v>1349.8784899999996</v>
      </c>
    </row>
    <row r="896" spans="1:12" x14ac:dyDescent="0.2">
      <c r="C896" s="9">
        <v>0.5756944444444444</v>
      </c>
      <c r="D896">
        <v>40.93</v>
      </c>
      <c r="E896">
        <v>872.3</v>
      </c>
      <c r="F896">
        <v>502</v>
      </c>
      <c r="G896" s="46">
        <f t="shared" si="84"/>
        <v>-1293.7357049999962</v>
      </c>
      <c r="H896" s="46">
        <f t="shared" si="85"/>
        <v>1343.9945299999995</v>
      </c>
    </row>
    <row r="897" spans="1:12" x14ac:dyDescent="0.2">
      <c r="C897" s="9">
        <v>0.5756944444444444</v>
      </c>
      <c r="D897">
        <v>40.383000000000003</v>
      </c>
      <c r="E897">
        <v>872.3</v>
      </c>
      <c r="F897">
        <v>500.9</v>
      </c>
      <c r="G897" s="46">
        <f t="shared" si="84"/>
        <v>-1282.9484449999959</v>
      </c>
      <c r="H897" s="46">
        <f t="shared" si="85"/>
        <v>1333.2072699999992</v>
      </c>
    </row>
    <row r="898" spans="1:12" x14ac:dyDescent="0.2">
      <c r="C898" s="9">
        <v>0.5756944444444444</v>
      </c>
      <c r="D898">
        <v>40.982999999999997</v>
      </c>
      <c r="E898">
        <v>873.6</v>
      </c>
      <c r="F898">
        <v>501.9</v>
      </c>
      <c r="G898" s="46">
        <f t="shared" si="84"/>
        <v>-1305.5036249999966</v>
      </c>
      <c r="H898" s="46">
        <f t="shared" si="85"/>
        <v>1343.0138699999993</v>
      </c>
    </row>
    <row r="900" spans="1:12" s="8" customFormat="1" x14ac:dyDescent="0.2">
      <c r="A900" s="7" t="s">
        <v>9</v>
      </c>
      <c r="B900" s="7" t="s">
        <v>12</v>
      </c>
      <c r="C900" s="3" t="s">
        <v>3</v>
      </c>
      <c r="D900" s="25" t="s">
        <v>4</v>
      </c>
      <c r="E900" s="3" t="s">
        <v>2</v>
      </c>
      <c r="F900" s="3" t="s">
        <v>0</v>
      </c>
      <c r="G900" s="12" t="s">
        <v>21</v>
      </c>
      <c r="H900" s="12" t="s">
        <v>22</v>
      </c>
      <c r="I900" s="14" t="s">
        <v>24</v>
      </c>
      <c r="J900" s="14" t="s">
        <v>25</v>
      </c>
      <c r="K900" s="22" t="s">
        <v>26</v>
      </c>
      <c r="L900" s="22" t="s">
        <v>27</v>
      </c>
    </row>
    <row r="901" spans="1:12" s="5" customFormat="1" x14ac:dyDescent="0.2">
      <c r="A901" s="6" t="s">
        <v>10</v>
      </c>
      <c r="B901" s="6" t="s">
        <v>11</v>
      </c>
      <c r="C901" s="4" t="s">
        <v>5</v>
      </c>
      <c r="D901" s="26" t="s">
        <v>6</v>
      </c>
      <c r="E901" s="4" t="s">
        <v>7</v>
      </c>
      <c r="F901" s="4" t="s">
        <v>8</v>
      </c>
      <c r="G901" s="13" t="s">
        <v>23</v>
      </c>
      <c r="H901" s="13" t="s">
        <v>23</v>
      </c>
      <c r="I901" s="15" t="s">
        <v>23</v>
      </c>
      <c r="J901" s="15" t="s">
        <v>23</v>
      </c>
      <c r="K901" s="23" t="s">
        <v>28</v>
      </c>
      <c r="L901" s="23" t="s">
        <v>28</v>
      </c>
    </row>
    <row r="902" spans="1:12" x14ac:dyDescent="0.2">
      <c r="A902">
        <v>12</v>
      </c>
      <c r="B902">
        <v>-38</v>
      </c>
      <c r="C902" s="9">
        <v>0.57638888888888895</v>
      </c>
      <c r="D902">
        <v>35.832999999999998</v>
      </c>
      <c r="E902">
        <v>864.4</v>
      </c>
      <c r="F902">
        <v>508.3</v>
      </c>
      <c r="G902" s="46">
        <f t="shared" ref="G902:G917" si="86">(-(E902-$J$11)-(F902-$J$12))*$C$3</f>
        <v>-1278.0451449999964</v>
      </c>
      <c r="H902" s="46">
        <f t="shared" ref="H902:H917" si="87">(F902-$J$12)*C$3</f>
        <v>1405.7761099999996</v>
      </c>
      <c r="I902" s="46">
        <f>AVERAGE(G902:G913)-$J$6</f>
        <v>-1296.6449963333264</v>
      </c>
      <c r="J902" s="46">
        <f>AVERAGE(H902:H913)-$K$6</f>
        <v>1148.5326476666648</v>
      </c>
      <c r="K902" s="11">
        <f>I902/($E$8*A902^2)</f>
        <v>-0.66699845490397447</v>
      </c>
      <c r="L902" s="11">
        <f>J902/($E$8*A902^2)</f>
        <v>0.59080897513717323</v>
      </c>
    </row>
    <row r="903" spans="1:12" x14ac:dyDescent="0.2">
      <c r="C903" s="9">
        <v>0.57638888888888895</v>
      </c>
      <c r="D903">
        <v>37.313000000000002</v>
      </c>
      <c r="E903">
        <v>863.4</v>
      </c>
      <c r="F903">
        <v>505.6</v>
      </c>
      <c r="G903" s="46">
        <f t="shared" si="86"/>
        <v>-1241.7607249999967</v>
      </c>
      <c r="H903" s="46">
        <f t="shared" si="87"/>
        <v>1379.2982899999997</v>
      </c>
    </row>
    <row r="904" spans="1:12" x14ac:dyDescent="0.2">
      <c r="C904" s="9">
        <v>0.57638888888888895</v>
      </c>
      <c r="D904">
        <v>37.613</v>
      </c>
      <c r="E904">
        <v>863.7</v>
      </c>
      <c r="F904">
        <v>507.5</v>
      </c>
      <c r="G904" s="46">
        <f t="shared" si="86"/>
        <v>-1263.335244999997</v>
      </c>
      <c r="H904" s="46">
        <f t="shared" si="87"/>
        <v>1397.9308299999996</v>
      </c>
    </row>
    <row r="905" spans="1:12" x14ac:dyDescent="0.2">
      <c r="C905" s="9">
        <v>0.57638888888888895</v>
      </c>
      <c r="D905">
        <v>37.933</v>
      </c>
      <c r="E905">
        <v>863.8</v>
      </c>
      <c r="F905">
        <v>508.8</v>
      </c>
      <c r="G905" s="46">
        <f t="shared" si="86"/>
        <v>-1277.0644849999962</v>
      </c>
      <c r="H905" s="46">
        <f t="shared" si="87"/>
        <v>1410.6794099999995</v>
      </c>
    </row>
    <row r="906" spans="1:12" x14ac:dyDescent="0.2">
      <c r="C906" s="9">
        <v>0.57638888888888895</v>
      </c>
      <c r="D906">
        <v>38.222999999999999</v>
      </c>
      <c r="E906">
        <v>863.4</v>
      </c>
      <c r="F906">
        <v>507.3</v>
      </c>
      <c r="G906" s="46">
        <f t="shared" si="86"/>
        <v>-1258.4319449999964</v>
      </c>
      <c r="H906" s="46">
        <f t="shared" si="87"/>
        <v>1395.9695099999997</v>
      </c>
    </row>
    <row r="907" spans="1:12" x14ac:dyDescent="0.2">
      <c r="C907" s="9">
        <v>0.57638888888888895</v>
      </c>
      <c r="D907">
        <v>38.512999999999998</v>
      </c>
      <c r="E907">
        <v>863.6</v>
      </c>
      <c r="F907">
        <v>506.7</v>
      </c>
      <c r="G907" s="46">
        <f t="shared" si="86"/>
        <v>-1254.5093049999966</v>
      </c>
      <c r="H907" s="46">
        <f t="shared" si="87"/>
        <v>1390.0855499999993</v>
      </c>
    </row>
    <row r="908" spans="1:12" x14ac:dyDescent="0.2">
      <c r="C908" s="9">
        <v>0.57638888888888895</v>
      </c>
      <c r="D908">
        <v>39.103000000000002</v>
      </c>
      <c r="E908">
        <v>864</v>
      </c>
      <c r="F908">
        <v>505.7</v>
      </c>
      <c r="G908" s="46">
        <f t="shared" si="86"/>
        <v>-1248.6253449999965</v>
      </c>
      <c r="H908" s="46">
        <f t="shared" si="87"/>
        <v>1380.2789499999994</v>
      </c>
    </row>
    <row r="909" spans="1:12" x14ac:dyDescent="0.2">
      <c r="C909" s="9">
        <v>0.57638888888888895</v>
      </c>
      <c r="D909">
        <v>39.423000000000002</v>
      </c>
      <c r="E909">
        <v>863.6</v>
      </c>
      <c r="F909">
        <v>505.7</v>
      </c>
      <c r="G909" s="46">
        <f t="shared" si="86"/>
        <v>-1244.7027049999967</v>
      </c>
      <c r="H909" s="46">
        <f t="shared" si="87"/>
        <v>1380.2789499999994</v>
      </c>
    </row>
    <row r="910" spans="1:12" x14ac:dyDescent="0.2">
      <c r="C910" s="9">
        <v>0.57638888888888895</v>
      </c>
      <c r="D910">
        <v>39.972999999999999</v>
      </c>
      <c r="E910">
        <v>864.4</v>
      </c>
      <c r="F910">
        <v>508</v>
      </c>
      <c r="G910" s="46">
        <f t="shared" si="86"/>
        <v>-1275.1031649999964</v>
      </c>
      <c r="H910" s="46">
        <f t="shared" si="87"/>
        <v>1402.8341299999995</v>
      </c>
    </row>
    <row r="911" spans="1:12" x14ac:dyDescent="0.2">
      <c r="C911" s="9">
        <v>0.57638888888888895</v>
      </c>
      <c r="D911">
        <v>40.613</v>
      </c>
      <c r="E911">
        <v>864.5</v>
      </c>
      <c r="F911">
        <v>508.6</v>
      </c>
      <c r="G911" s="46">
        <f t="shared" si="86"/>
        <v>-1281.9677849999969</v>
      </c>
      <c r="H911" s="46">
        <f t="shared" si="87"/>
        <v>1408.7180899999996</v>
      </c>
    </row>
    <row r="912" spans="1:12" x14ac:dyDescent="0.2">
      <c r="C912" s="9">
        <v>0.57638888888888895</v>
      </c>
      <c r="D912">
        <v>41.203000000000003</v>
      </c>
      <c r="E912">
        <v>863.5</v>
      </c>
      <c r="F912">
        <v>507.1</v>
      </c>
      <c r="G912" s="46">
        <f t="shared" si="86"/>
        <v>-1257.4512849999969</v>
      </c>
      <c r="H912" s="46">
        <f t="shared" si="87"/>
        <v>1394.0081899999998</v>
      </c>
    </row>
    <row r="913" spans="1:12" x14ac:dyDescent="0.2">
      <c r="C913" s="9">
        <v>0.57638888888888895</v>
      </c>
      <c r="D913">
        <v>41.493000000000002</v>
      </c>
      <c r="E913">
        <v>863.4</v>
      </c>
      <c r="F913">
        <v>505.7</v>
      </c>
      <c r="G913" s="46">
        <f t="shared" si="86"/>
        <v>-1242.7413849999962</v>
      </c>
      <c r="H913" s="46">
        <f t="shared" si="87"/>
        <v>1380.2789499999994</v>
      </c>
    </row>
    <row r="914" spans="1:12" x14ac:dyDescent="0.2">
      <c r="C914" s="9">
        <v>0.57638888888888895</v>
      </c>
      <c r="D914">
        <v>42.83</v>
      </c>
      <c r="E914">
        <v>864</v>
      </c>
      <c r="F914">
        <v>505.5</v>
      </c>
      <c r="G914" s="46">
        <f t="shared" si="86"/>
        <v>-1246.6640249999966</v>
      </c>
      <c r="H914" s="46">
        <f t="shared" si="87"/>
        <v>1378.3176299999996</v>
      </c>
    </row>
    <row r="915" spans="1:12" x14ac:dyDescent="0.2">
      <c r="C915" s="9">
        <v>0.57638888888888895</v>
      </c>
      <c r="D915">
        <v>43.582999999999998</v>
      </c>
      <c r="E915">
        <v>865.4</v>
      </c>
      <c r="F915">
        <v>509.2</v>
      </c>
      <c r="G915" s="46">
        <f t="shared" si="86"/>
        <v>-1296.6776849999962</v>
      </c>
      <c r="H915" s="46">
        <f t="shared" si="87"/>
        <v>1414.6020499999993</v>
      </c>
    </row>
    <row r="916" spans="1:12" x14ac:dyDescent="0.2">
      <c r="C916" s="9">
        <v>0.57638888888888895</v>
      </c>
      <c r="D916">
        <v>43.883000000000003</v>
      </c>
      <c r="E916">
        <v>865.4</v>
      </c>
      <c r="F916">
        <v>507.9</v>
      </c>
      <c r="G916" s="46">
        <f t="shared" si="86"/>
        <v>-1283.9291049999961</v>
      </c>
      <c r="H916" s="46">
        <f t="shared" si="87"/>
        <v>1401.8534699999993</v>
      </c>
    </row>
    <row r="917" spans="1:12" x14ac:dyDescent="0.2">
      <c r="C917" s="9">
        <v>0.57638888888888895</v>
      </c>
      <c r="D917">
        <v>44.143000000000001</v>
      </c>
      <c r="E917">
        <v>865</v>
      </c>
      <c r="F917">
        <v>508.4</v>
      </c>
      <c r="G917" s="46">
        <f t="shared" si="86"/>
        <v>-1284.9097649999965</v>
      </c>
      <c r="H917" s="46">
        <f t="shared" si="87"/>
        <v>1406.7567699999993</v>
      </c>
    </row>
    <row r="919" spans="1:12" s="8" customFormat="1" x14ac:dyDescent="0.2">
      <c r="A919" s="7" t="s">
        <v>9</v>
      </c>
      <c r="B919" s="7" t="s">
        <v>12</v>
      </c>
      <c r="C919" s="3" t="s">
        <v>3</v>
      </c>
      <c r="D919" s="25" t="s">
        <v>4</v>
      </c>
      <c r="E919" s="3" t="s">
        <v>2</v>
      </c>
      <c r="F919" s="3" t="s">
        <v>0</v>
      </c>
      <c r="G919" s="12" t="s">
        <v>21</v>
      </c>
      <c r="H919" s="12" t="s">
        <v>22</v>
      </c>
      <c r="I919" s="14" t="s">
        <v>24</v>
      </c>
      <c r="J919" s="14" t="s">
        <v>25</v>
      </c>
      <c r="K919" s="22" t="s">
        <v>26</v>
      </c>
      <c r="L919" s="22" t="s">
        <v>27</v>
      </c>
    </row>
    <row r="920" spans="1:12" s="5" customFormat="1" x14ac:dyDescent="0.2">
      <c r="A920" s="6" t="s">
        <v>10</v>
      </c>
      <c r="B920" s="6" t="s">
        <v>11</v>
      </c>
      <c r="C920" s="4" t="s">
        <v>5</v>
      </c>
      <c r="D920" s="26" t="s">
        <v>6</v>
      </c>
      <c r="E920" s="4" t="s">
        <v>7</v>
      </c>
      <c r="F920" s="4" t="s">
        <v>8</v>
      </c>
      <c r="G920" s="13" t="s">
        <v>23</v>
      </c>
      <c r="H920" s="13" t="s">
        <v>23</v>
      </c>
      <c r="I920" s="15" t="s">
        <v>23</v>
      </c>
      <c r="J920" s="15" t="s">
        <v>23</v>
      </c>
      <c r="K920" s="23" t="s">
        <v>28</v>
      </c>
      <c r="L920" s="23" t="s">
        <v>28</v>
      </c>
    </row>
    <row r="921" spans="1:12" x14ac:dyDescent="0.2">
      <c r="A921">
        <v>12</v>
      </c>
      <c r="B921">
        <v>-40</v>
      </c>
      <c r="C921" s="9">
        <v>0.57708333333333328</v>
      </c>
      <c r="D921">
        <v>37.872999999999998</v>
      </c>
      <c r="E921">
        <v>855.1</v>
      </c>
      <c r="F921">
        <v>512.29999999999995</v>
      </c>
      <c r="G921" s="46">
        <f t="shared" ref="G921:G937" si="88">(-(E921-$J$11)-(F921-$J$12))*$C$3</f>
        <v>-1226.0701649999965</v>
      </c>
      <c r="H921" s="46">
        <f t="shared" ref="H921:H937" si="89">(F921-$J$12)*C$3</f>
        <v>1445.0025099999991</v>
      </c>
      <c r="I921" s="46">
        <f>AVERAGE(G921:G932)-$J$6</f>
        <v>-1271.2295579999929</v>
      </c>
      <c r="J921" s="46">
        <f>AVERAGE(H921:H932)-$K$6</f>
        <v>1197.9742559999979</v>
      </c>
      <c r="K921" s="11">
        <f>I921/($E$8*A921^2)</f>
        <v>-0.65392466975308283</v>
      </c>
      <c r="L921" s="11">
        <f>J921/($E$8*A921^2)</f>
        <v>0.61624190123456679</v>
      </c>
    </row>
    <row r="922" spans="1:12" x14ac:dyDescent="0.2">
      <c r="C922" s="9">
        <v>0.57708333333333328</v>
      </c>
      <c r="D922">
        <v>38.173000000000002</v>
      </c>
      <c r="E922">
        <v>855.4</v>
      </c>
      <c r="F922">
        <v>513.79999999999995</v>
      </c>
      <c r="G922" s="46">
        <f t="shared" si="88"/>
        <v>-1243.7220449999959</v>
      </c>
      <c r="H922" s="46">
        <f t="shared" si="89"/>
        <v>1459.712409999999</v>
      </c>
    </row>
    <row r="923" spans="1:12" x14ac:dyDescent="0.2">
      <c r="C923" s="9">
        <v>0.57708333333333328</v>
      </c>
      <c r="D923">
        <v>38.472999999999999</v>
      </c>
      <c r="E923">
        <v>855.5</v>
      </c>
      <c r="F923">
        <v>512.1</v>
      </c>
      <c r="G923" s="46">
        <f t="shared" si="88"/>
        <v>-1228.0314849999968</v>
      </c>
      <c r="H923" s="46">
        <f t="shared" si="89"/>
        <v>1443.0411899999997</v>
      </c>
    </row>
    <row r="924" spans="1:12" x14ac:dyDescent="0.2">
      <c r="C924" s="9">
        <v>0.57708333333333328</v>
      </c>
      <c r="D924">
        <v>38.783000000000001</v>
      </c>
      <c r="E924">
        <v>855.8</v>
      </c>
      <c r="F924">
        <v>509.9</v>
      </c>
      <c r="G924" s="46">
        <f t="shared" si="88"/>
        <v>-1209.3989449999958</v>
      </c>
      <c r="H924" s="46">
        <f t="shared" si="89"/>
        <v>1421.4666699999993</v>
      </c>
    </row>
    <row r="925" spans="1:12" x14ac:dyDescent="0.2">
      <c r="C925" s="9">
        <v>0.57708333333333328</v>
      </c>
      <c r="D925">
        <v>39.630000000000003</v>
      </c>
      <c r="E925">
        <v>855.8</v>
      </c>
      <c r="F925">
        <v>510.1</v>
      </c>
      <c r="G925" s="46">
        <f t="shared" si="88"/>
        <v>-1211.3602649999964</v>
      </c>
      <c r="H925" s="46">
        <f t="shared" si="89"/>
        <v>1423.4279899999997</v>
      </c>
    </row>
    <row r="926" spans="1:12" x14ac:dyDescent="0.2">
      <c r="C926" s="9">
        <v>0.57708333333333328</v>
      </c>
      <c r="D926">
        <v>39.363</v>
      </c>
      <c r="E926">
        <v>856.1</v>
      </c>
      <c r="F926">
        <v>512</v>
      </c>
      <c r="G926" s="46">
        <f t="shared" si="88"/>
        <v>-1232.9347849999967</v>
      </c>
      <c r="H926" s="46">
        <f t="shared" si="89"/>
        <v>1442.0605299999995</v>
      </c>
    </row>
    <row r="927" spans="1:12" x14ac:dyDescent="0.2">
      <c r="C927" s="9">
        <v>0.57708333333333328</v>
      </c>
      <c r="D927">
        <v>39.662999999999997</v>
      </c>
      <c r="E927">
        <v>856.1</v>
      </c>
      <c r="F927">
        <v>511.4</v>
      </c>
      <c r="G927" s="46">
        <f t="shared" si="88"/>
        <v>-1227.0508249999966</v>
      </c>
      <c r="H927" s="46">
        <f t="shared" si="89"/>
        <v>1436.1765699999992</v>
      </c>
    </row>
    <row r="928" spans="1:12" x14ac:dyDescent="0.2">
      <c r="C928" s="9">
        <v>0.57708333333333328</v>
      </c>
      <c r="D928">
        <v>40.262999999999998</v>
      </c>
      <c r="E928">
        <v>856.9</v>
      </c>
      <c r="F928">
        <v>511</v>
      </c>
      <c r="G928" s="46">
        <f t="shared" si="88"/>
        <v>-1230.9734649999964</v>
      </c>
      <c r="H928" s="46">
        <f t="shared" si="89"/>
        <v>1432.2539299999994</v>
      </c>
    </row>
    <row r="929" spans="1:12" x14ac:dyDescent="0.2">
      <c r="C929" s="9">
        <v>0.57708333333333328</v>
      </c>
      <c r="D929">
        <v>40.843000000000004</v>
      </c>
      <c r="E929">
        <v>857.8</v>
      </c>
      <c r="F929">
        <v>511.1</v>
      </c>
      <c r="G929" s="46">
        <f t="shared" si="88"/>
        <v>-1240.7800649999963</v>
      </c>
      <c r="H929" s="46">
        <f t="shared" si="89"/>
        <v>1433.2345899999998</v>
      </c>
    </row>
    <row r="930" spans="1:12" x14ac:dyDescent="0.2">
      <c r="C930" s="9">
        <v>0.57708333333333328</v>
      </c>
      <c r="D930">
        <v>41.463000000000001</v>
      </c>
      <c r="E930">
        <v>856.7</v>
      </c>
      <c r="F930">
        <v>513.5</v>
      </c>
      <c r="G930" s="46">
        <f t="shared" si="88"/>
        <v>-1253.5286449999971</v>
      </c>
      <c r="H930" s="46">
        <f t="shared" si="89"/>
        <v>1456.7704299999996</v>
      </c>
    </row>
    <row r="931" spans="1:12" x14ac:dyDescent="0.2">
      <c r="C931" s="9">
        <v>0.57708333333333328</v>
      </c>
      <c r="D931">
        <v>41.753</v>
      </c>
      <c r="E931">
        <v>856.7</v>
      </c>
      <c r="F931">
        <v>514.5</v>
      </c>
      <c r="G931" s="46">
        <f t="shared" si="88"/>
        <v>-1263.335244999997</v>
      </c>
      <c r="H931" s="46">
        <f t="shared" si="89"/>
        <v>1466.5770299999995</v>
      </c>
    </row>
    <row r="932" spans="1:12" x14ac:dyDescent="0.2">
      <c r="C932" s="9">
        <v>0.57708333333333328</v>
      </c>
      <c r="D932">
        <v>42.332999999999998</v>
      </c>
      <c r="E932">
        <v>856.2</v>
      </c>
      <c r="F932">
        <v>513.79999999999995</v>
      </c>
      <c r="G932" s="46">
        <f t="shared" si="88"/>
        <v>-1251.5673249999966</v>
      </c>
      <c r="H932" s="46">
        <f t="shared" si="89"/>
        <v>1459.712409999999</v>
      </c>
    </row>
    <row r="933" spans="1:12" x14ac:dyDescent="0.2">
      <c r="C933" s="9">
        <v>0.57708333333333328</v>
      </c>
      <c r="D933">
        <v>43.823</v>
      </c>
      <c r="E933">
        <v>856</v>
      </c>
      <c r="F933">
        <v>515.20000000000005</v>
      </c>
      <c r="G933" s="46">
        <f t="shared" si="88"/>
        <v>-1263.335244999997</v>
      </c>
      <c r="H933" s="46">
        <f t="shared" si="89"/>
        <v>1473.44165</v>
      </c>
    </row>
    <row r="934" spans="1:12" x14ac:dyDescent="0.2">
      <c r="C934" s="9">
        <v>0.57708333333333328</v>
      </c>
      <c r="D934">
        <v>44.152999999999999</v>
      </c>
      <c r="E934">
        <v>856.1</v>
      </c>
      <c r="F934">
        <v>516.9</v>
      </c>
      <c r="G934" s="46">
        <f t="shared" si="88"/>
        <v>-1280.9871249999967</v>
      </c>
      <c r="H934" s="46">
        <f t="shared" si="89"/>
        <v>1490.1128699999992</v>
      </c>
    </row>
    <row r="935" spans="1:12" x14ac:dyDescent="0.2">
      <c r="C935" s="9">
        <v>0.57708333333333328</v>
      </c>
      <c r="D935">
        <v>44.442999999999998</v>
      </c>
      <c r="E935">
        <v>856.2</v>
      </c>
      <c r="F935">
        <v>514.1</v>
      </c>
      <c r="G935" s="46">
        <f t="shared" si="88"/>
        <v>-1254.5093049999973</v>
      </c>
      <c r="H935" s="46">
        <f t="shared" si="89"/>
        <v>1462.6543899999997</v>
      </c>
    </row>
    <row r="936" spans="1:12" x14ac:dyDescent="0.2">
      <c r="C936" s="9">
        <v>0.57708333333333328</v>
      </c>
      <c r="D936">
        <v>44.722999999999999</v>
      </c>
      <c r="E936">
        <v>856.4</v>
      </c>
      <c r="F936">
        <v>513.4</v>
      </c>
      <c r="G936" s="46">
        <f t="shared" si="88"/>
        <v>-1249.6060049999962</v>
      </c>
      <c r="H936" s="46">
        <f t="shared" si="89"/>
        <v>1455.7897699999992</v>
      </c>
    </row>
    <row r="937" spans="1:12" x14ac:dyDescent="0.2">
      <c r="C937" s="9">
        <v>0.57708333333333328</v>
      </c>
      <c r="D937">
        <v>45.23</v>
      </c>
      <c r="E937">
        <v>855.7</v>
      </c>
      <c r="F937">
        <v>511.5</v>
      </c>
      <c r="G937" s="46">
        <f t="shared" si="88"/>
        <v>-1224.108844999997</v>
      </c>
      <c r="H937" s="46">
        <f t="shared" si="89"/>
        <v>1437.1572299999996</v>
      </c>
    </row>
    <row r="939" spans="1:12" s="8" customFormat="1" x14ac:dyDescent="0.2">
      <c r="A939" s="7" t="s">
        <v>9</v>
      </c>
      <c r="B939" s="7" t="s">
        <v>12</v>
      </c>
      <c r="C939" s="3" t="s">
        <v>3</v>
      </c>
      <c r="D939" s="25" t="s">
        <v>4</v>
      </c>
      <c r="E939" s="3" t="s">
        <v>2</v>
      </c>
      <c r="F939" s="3" t="s">
        <v>0</v>
      </c>
      <c r="G939" s="12" t="s">
        <v>21</v>
      </c>
      <c r="H939" s="12" t="s">
        <v>22</v>
      </c>
      <c r="I939" s="14" t="s">
        <v>24</v>
      </c>
      <c r="J939" s="14" t="s">
        <v>25</v>
      </c>
      <c r="K939" s="22" t="s">
        <v>26</v>
      </c>
      <c r="L939" s="22" t="s">
        <v>27</v>
      </c>
    </row>
    <row r="940" spans="1:12" s="5" customFormat="1" x14ac:dyDescent="0.2">
      <c r="A940" s="6" t="s">
        <v>10</v>
      </c>
      <c r="B940" s="6" t="s">
        <v>11</v>
      </c>
      <c r="C940" s="4" t="s">
        <v>5</v>
      </c>
      <c r="D940" s="26" t="s">
        <v>6</v>
      </c>
      <c r="E940" s="4" t="s">
        <v>7</v>
      </c>
      <c r="F940" s="4" t="s">
        <v>8</v>
      </c>
      <c r="G940" s="13" t="s">
        <v>23</v>
      </c>
      <c r="H940" s="13" t="s">
        <v>23</v>
      </c>
      <c r="I940" s="15" t="s">
        <v>23</v>
      </c>
      <c r="J940" s="15" t="s">
        <v>23</v>
      </c>
      <c r="K940" s="23" t="s">
        <v>28</v>
      </c>
      <c r="L940" s="23" t="s">
        <v>28</v>
      </c>
    </row>
    <row r="941" spans="1:12" x14ac:dyDescent="0.2">
      <c r="A941">
        <v>12</v>
      </c>
      <c r="B941">
        <v>-50</v>
      </c>
      <c r="C941" s="9">
        <v>0.57777777777777783</v>
      </c>
      <c r="D941">
        <v>38.43</v>
      </c>
      <c r="E941">
        <v>812.1</v>
      </c>
      <c r="F941">
        <v>542.29999999999995</v>
      </c>
      <c r="G941" s="46">
        <f t="shared" ref="G941:G971" si="90">(-(E941-$J$11)-(F941-$J$12))*$C$3</f>
        <v>-1098.5843649999963</v>
      </c>
      <c r="H941" s="46">
        <f t="shared" ref="H941:H971" si="91">(F941-$J$12)*C$3</f>
        <v>1739.200509999999</v>
      </c>
      <c r="I941" s="46">
        <f>AVERAGE(G941:G952)-$J$6</f>
        <v>-1135.9801996666595</v>
      </c>
      <c r="J941" s="46">
        <f>AVERAGE(H941:H952)-$K$6</f>
        <v>1487.7592859999979</v>
      </c>
      <c r="K941" s="11">
        <f>I941/($E$8*A941^2)</f>
        <v>-0.58435195456103883</v>
      </c>
      <c r="L941" s="11">
        <f>J941/($E$8*A941^2)</f>
        <v>0.76530827469135698</v>
      </c>
    </row>
    <row r="942" spans="1:12" x14ac:dyDescent="0.2">
      <c r="C942" s="9">
        <v>0.57777777777777783</v>
      </c>
      <c r="D942">
        <v>38.372999999999998</v>
      </c>
      <c r="E942">
        <v>812.3</v>
      </c>
      <c r="F942">
        <v>541.9</v>
      </c>
      <c r="G942" s="46">
        <f t="shared" si="90"/>
        <v>-1096.623044999996</v>
      </c>
      <c r="H942" s="46">
        <f t="shared" si="91"/>
        <v>1735.2778699999992</v>
      </c>
    </row>
    <row r="943" spans="1:12" x14ac:dyDescent="0.2">
      <c r="C943" s="9">
        <v>0.57777777777777783</v>
      </c>
      <c r="D943">
        <v>38.673000000000002</v>
      </c>
      <c r="E943">
        <v>812.5</v>
      </c>
      <c r="F943">
        <v>542.4</v>
      </c>
      <c r="G943" s="46">
        <f t="shared" si="90"/>
        <v>-1103.4876649999965</v>
      </c>
      <c r="H943" s="46">
        <f t="shared" si="91"/>
        <v>1740.1811699999992</v>
      </c>
    </row>
    <row r="944" spans="1:12" x14ac:dyDescent="0.2">
      <c r="C944" s="9">
        <v>0.57777777777777783</v>
      </c>
      <c r="D944">
        <v>38.993000000000002</v>
      </c>
      <c r="E944">
        <v>812.8</v>
      </c>
      <c r="F944">
        <v>541.6</v>
      </c>
      <c r="G944" s="46">
        <f t="shared" si="90"/>
        <v>-1098.5843649999963</v>
      </c>
      <c r="H944" s="46">
        <f t="shared" si="91"/>
        <v>1732.3358899999996</v>
      </c>
    </row>
    <row r="945" spans="3:8" x14ac:dyDescent="0.2">
      <c r="C945" s="9">
        <v>0.57777777777777783</v>
      </c>
      <c r="D945">
        <v>39.273000000000003</v>
      </c>
      <c r="E945">
        <v>812.9</v>
      </c>
      <c r="F945">
        <v>541.70000000000005</v>
      </c>
      <c r="G945" s="46">
        <f t="shared" si="90"/>
        <v>-1100.5456849999969</v>
      </c>
      <c r="H945" s="46">
        <f t="shared" si="91"/>
        <v>1733.31655</v>
      </c>
    </row>
    <row r="946" spans="3:8" x14ac:dyDescent="0.2">
      <c r="C946" s="9">
        <v>0.57777777777777783</v>
      </c>
      <c r="D946">
        <v>39.853000000000002</v>
      </c>
      <c r="E946">
        <v>812.9</v>
      </c>
      <c r="F946">
        <v>542.79999999999995</v>
      </c>
      <c r="G946" s="46">
        <f t="shared" si="90"/>
        <v>-1111.332944999996</v>
      </c>
      <c r="H946" s="46">
        <f t="shared" si="91"/>
        <v>1744.1038099999989</v>
      </c>
    </row>
    <row r="947" spans="3:8" x14ac:dyDescent="0.2">
      <c r="C947" s="9">
        <v>0.57777777777777783</v>
      </c>
      <c r="D947">
        <v>40.463000000000001</v>
      </c>
      <c r="E947">
        <v>813</v>
      </c>
      <c r="F947">
        <v>540.79999999999995</v>
      </c>
      <c r="G947" s="46">
        <f t="shared" si="90"/>
        <v>-1092.7004049999962</v>
      </c>
      <c r="H947" s="46">
        <f t="shared" si="91"/>
        <v>1724.4906099999989</v>
      </c>
    </row>
    <row r="948" spans="3:8" x14ac:dyDescent="0.2">
      <c r="C948" s="9">
        <v>0.57777777777777783</v>
      </c>
      <c r="D948">
        <v>40.753</v>
      </c>
      <c r="E948">
        <v>813.1</v>
      </c>
      <c r="F948">
        <v>541.4</v>
      </c>
      <c r="G948" s="46">
        <f t="shared" si="90"/>
        <v>-1099.5650249999967</v>
      </c>
      <c r="H948" s="46">
        <f t="shared" si="91"/>
        <v>1730.3745699999993</v>
      </c>
    </row>
    <row r="949" spans="3:8" x14ac:dyDescent="0.2">
      <c r="C949" s="9">
        <v>0.57777777777777783</v>
      </c>
      <c r="D949">
        <v>41.323</v>
      </c>
      <c r="E949">
        <v>813</v>
      </c>
      <c r="F949">
        <v>542.1</v>
      </c>
      <c r="G949" s="46">
        <f t="shared" si="90"/>
        <v>-1105.4489849999968</v>
      </c>
      <c r="H949" s="46">
        <f t="shared" si="91"/>
        <v>1737.2391899999998</v>
      </c>
    </row>
    <row r="950" spans="3:8" x14ac:dyDescent="0.2">
      <c r="C950" s="9">
        <v>0.57777777777777783</v>
      </c>
      <c r="D950">
        <v>41.953000000000003</v>
      </c>
      <c r="E950">
        <v>813.1</v>
      </c>
      <c r="F950">
        <v>541</v>
      </c>
      <c r="G950" s="46">
        <f t="shared" si="90"/>
        <v>-1095.6423849999969</v>
      </c>
      <c r="H950" s="46">
        <f t="shared" si="91"/>
        <v>1726.4519299999995</v>
      </c>
    </row>
    <row r="951" spans="3:8" x14ac:dyDescent="0.2">
      <c r="C951" s="9">
        <v>0.57777777777777783</v>
      </c>
      <c r="D951">
        <v>42.213000000000001</v>
      </c>
      <c r="E951">
        <v>813.3</v>
      </c>
      <c r="F951">
        <v>540.29999999999995</v>
      </c>
      <c r="G951" s="46">
        <f t="shared" si="90"/>
        <v>-1090.7390849999956</v>
      </c>
      <c r="H951" s="46">
        <f t="shared" si="91"/>
        <v>1719.587309999999</v>
      </c>
    </row>
    <row r="952" spans="3:8" x14ac:dyDescent="0.2">
      <c r="C952" s="9">
        <v>0.57777777777777783</v>
      </c>
      <c r="D952">
        <v>42.853000000000002</v>
      </c>
      <c r="E952">
        <v>813</v>
      </c>
      <c r="F952">
        <v>541.79999999999995</v>
      </c>
      <c r="G952" s="46">
        <f t="shared" si="90"/>
        <v>-1102.5070049999961</v>
      </c>
      <c r="H952" s="46">
        <f t="shared" si="91"/>
        <v>1734.297209999999</v>
      </c>
    </row>
    <row r="953" spans="3:8" x14ac:dyDescent="0.2">
      <c r="C953" s="9">
        <v>0.57777777777777783</v>
      </c>
      <c r="D953">
        <v>44.353000000000002</v>
      </c>
      <c r="E953">
        <v>812.9</v>
      </c>
      <c r="F953">
        <v>543.29999999999995</v>
      </c>
      <c r="G953" s="46">
        <f t="shared" si="90"/>
        <v>-1116.236244999996</v>
      </c>
      <c r="H953" s="46">
        <f t="shared" si="91"/>
        <v>1749.0071099999991</v>
      </c>
    </row>
    <row r="954" spans="3:8" x14ac:dyDescent="0.2">
      <c r="C954" s="9">
        <v>0.57777777777777783</v>
      </c>
      <c r="D954">
        <v>44.643000000000001</v>
      </c>
      <c r="E954">
        <v>813.1</v>
      </c>
      <c r="F954">
        <v>542.5</v>
      </c>
      <c r="G954" s="46">
        <f t="shared" si="90"/>
        <v>-1110.3522849999968</v>
      </c>
      <c r="H954" s="46">
        <f t="shared" si="91"/>
        <v>1741.1618299999996</v>
      </c>
    </row>
    <row r="955" spans="3:8" x14ac:dyDescent="0.2">
      <c r="C955" s="9">
        <v>0.57777777777777783</v>
      </c>
      <c r="D955">
        <v>44.933</v>
      </c>
      <c r="E955">
        <v>812.7</v>
      </c>
      <c r="F955">
        <v>542.29999999999995</v>
      </c>
      <c r="G955" s="46">
        <f t="shared" si="90"/>
        <v>-1104.4683249999966</v>
      </c>
      <c r="H955" s="46">
        <f t="shared" si="91"/>
        <v>1739.200509999999</v>
      </c>
    </row>
    <row r="956" spans="3:8" x14ac:dyDescent="0.2">
      <c r="C956" s="9">
        <v>0.57777777777777783</v>
      </c>
      <c r="D956">
        <v>45.232999999999997</v>
      </c>
      <c r="E956">
        <v>812.8</v>
      </c>
      <c r="F956">
        <v>543.70000000000005</v>
      </c>
      <c r="G956" s="46">
        <f t="shared" si="90"/>
        <v>-1119.1782249999967</v>
      </c>
      <c r="H956" s="46">
        <f t="shared" si="91"/>
        <v>1752.92975</v>
      </c>
    </row>
    <row r="957" spans="3:8" x14ac:dyDescent="0.2">
      <c r="C957" s="9">
        <v>0.57777777777777783</v>
      </c>
      <c r="D957">
        <v>45.542999999999999</v>
      </c>
      <c r="E957">
        <v>813</v>
      </c>
      <c r="F957">
        <v>542.5</v>
      </c>
      <c r="G957" s="46">
        <f t="shared" si="90"/>
        <v>-1109.3716249999966</v>
      </c>
      <c r="H957" s="46">
        <f t="shared" si="91"/>
        <v>1741.1618299999996</v>
      </c>
    </row>
    <row r="958" spans="3:8" x14ac:dyDescent="0.2">
      <c r="C958" s="9">
        <v>0.57777777777777783</v>
      </c>
      <c r="D958">
        <v>45.832999999999998</v>
      </c>
      <c r="E958">
        <v>812.8</v>
      </c>
      <c r="F958">
        <v>542.20000000000005</v>
      </c>
      <c r="G958" s="46">
        <f t="shared" si="90"/>
        <v>-1104.4683249999966</v>
      </c>
      <c r="H958" s="46">
        <f t="shared" si="91"/>
        <v>1738.21985</v>
      </c>
    </row>
    <row r="959" spans="3:8" x14ac:dyDescent="0.2">
      <c r="C959" s="9">
        <v>0.57777777777777783</v>
      </c>
      <c r="D959">
        <v>46.412999999999997</v>
      </c>
      <c r="E959">
        <v>813.4</v>
      </c>
      <c r="F959">
        <v>541.9</v>
      </c>
      <c r="G959" s="46">
        <f t="shared" si="90"/>
        <v>-1107.4103049999962</v>
      </c>
      <c r="H959" s="46">
        <f t="shared" si="91"/>
        <v>1735.2778699999992</v>
      </c>
    </row>
    <row r="960" spans="3:8" x14ac:dyDescent="0.2">
      <c r="C960" s="9">
        <v>0.57777777777777783</v>
      </c>
      <c r="D960">
        <v>47.43</v>
      </c>
      <c r="E960">
        <v>813.3</v>
      </c>
      <c r="F960">
        <v>540.29999999999995</v>
      </c>
      <c r="G960" s="46">
        <f t="shared" si="90"/>
        <v>-1090.7390849999956</v>
      </c>
      <c r="H960" s="46">
        <f t="shared" si="91"/>
        <v>1719.587309999999</v>
      </c>
    </row>
    <row r="961" spans="1:12" x14ac:dyDescent="0.2">
      <c r="C961" s="9">
        <v>0.57777777777777783</v>
      </c>
      <c r="D961">
        <v>47.313000000000002</v>
      </c>
      <c r="E961">
        <v>812.9</v>
      </c>
      <c r="F961">
        <v>542.79999999999995</v>
      </c>
      <c r="G961" s="46">
        <f t="shared" si="90"/>
        <v>-1111.332944999996</v>
      </c>
      <c r="H961" s="46">
        <f t="shared" si="91"/>
        <v>1744.1038099999989</v>
      </c>
    </row>
    <row r="962" spans="1:12" x14ac:dyDescent="0.2">
      <c r="C962" s="9">
        <v>0.57777777777777783</v>
      </c>
      <c r="D962">
        <v>47.923000000000002</v>
      </c>
      <c r="E962">
        <v>812</v>
      </c>
      <c r="F962">
        <v>546.29999999999995</v>
      </c>
      <c r="G962" s="46">
        <f t="shared" si="90"/>
        <v>-1136.8301049999961</v>
      </c>
      <c r="H962" s="46">
        <f t="shared" si="91"/>
        <v>1778.426909999999</v>
      </c>
    </row>
    <row r="963" spans="1:12" x14ac:dyDescent="0.2">
      <c r="C963" s="9">
        <v>0.57777777777777783</v>
      </c>
      <c r="D963">
        <v>48.512999999999998</v>
      </c>
      <c r="E963">
        <v>811.7</v>
      </c>
      <c r="F963">
        <v>546</v>
      </c>
      <c r="G963" s="46">
        <f t="shared" si="90"/>
        <v>-1130.9461449999972</v>
      </c>
      <c r="H963" s="46">
        <f t="shared" si="91"/>
        <v>1775.4849299999994</v>
      </c>
    </row>
    <row r="964" spans="1:12" x14ac:dyDescent="0.2">
      <c r="C964" s="9">
        <v>0.57777777777777783</v>
      </c>
      <c r="D964">
        <v>49.122999999999998</v>
      </c>
      <c r="E964">
        <v>813.4</v>
      </c>
      <c r="F964">
        <v>540</v>
      </c>
      <c r="G964" s="46">
        <f t="shared" si="90"/>
        <v>-1088.7777649999964</v>
      </c>
      <c r="H964" s="46">
        <f t="shared" si="91"/>
        <v>1716.6453299999994</v>
      </c>
    </row>
    <row r="965" spans="1:12" x14ac:dyDescent="0.2">
      <c r="C965" s="9">
        <v>0.57777777777777783</v>
      </c>
      <c r="D965">
        <v>50.302999999999997</v>
      </c>
      <c r="E965">
        <v>811.8</v>
      </c>
      <c r="F965">
        <v>542.79999999999995</v>
      </c>
      <c r="G965" s="46">
        <f t="shared" si="90"/>
        <v>-1100.5456849999957</v>
      </c>
      <c r="H965" s="46">
        <f t="shared" si="91"/>
        <v>1744.1038099999989</v>
      </c>
    </row>
    <row r="966" spans="1:12" x14ac:dyDescent="0.2">
      <c r="C966" s="9">
        <v>0.57777777777777783</v>
      </c>
      <c r="D966">
        <v>50.582999999999998</v>
      </c>
      <c r="E966">
        <v>812.9</v>
      </c>
      <c r="F966">
        <v>540.5</v>
      </c>
      <c r="G966" s="46">
        <f t="shared" si="90"/>
        <v>-1088.7777649999964</v>
      </c>
      <c r="H966" s="46">
        <f t="shared" si="91"/>
        <v>1721.5486299999995</v>
      </c>
    </row>
    <row r="967" spans="1:12" x14ac:dyDescent="0.2">
      <c r="C967" s="9">
        <v>0.57777777777777783</v>
      </c>
      <c r="D967">
        <v>50.893000000000001</v>
      </c>
      <c r="E967">
        <v>813.5</v>
      </c>
      <c r="F967">
        <v>541.29999999999995</v>
      </c>
      <c r="G967" s="46">
        <f t="shared" si="90"/>
        <v>-1102.5070049999961</v>
      </c>
      <c r="H967" s="46">
        <f t="shared" si="91"/>
        <v>1729.3939099999991</v>
      </c>
    </row>
    <row r="968" spans="1:12" x14ac:dyDescent="0.2">
      <c r="C968" s="9">
        <v>0.57777777777777783</v>
      </c>
      <c r="D968">
        <v>51.192999999999998</v>
      </c>
      <c r="E968">
        <v>813.7</v>
      </c>
      <c r="F968">
        <v>542</v>
      </c>
      <c r="G968" s="46">
        <f t="shared" si="90"/>
        <v>-1111.3329449999972</v>
      </c>
      <c r="H968" s="46">
        <f t="shared" si="91"/>
        <v>1736.2585299999994</v>
      </c>
    </row>
    <row r="969" spans="1:12" x14ac:dyDescent="0.2">
      <c r="C969" s="9">
        <v>0.57777777777777783</v>
      </c>
      <c r="D969">
        <v>51.482999999999997</v>
      </c>
      <c r="E969">
        <v>813.3</v>
      </c>
      <c r="F969">
        <v>542</v>
      </c>
      <c r="G969" s="46">
        <f t="shared" si="90"/>
        <v>-1107.4103049999962</v>
      </c>
      <c r="H969" s="46">
        <f t="shared" si="91"/>
        <v>1736.2585299999994</v>
      </c>
    </row>
    <row r="970" spans="1:12" x14ac:dyDescent="0.2">
      <c r="C970" s="9">
        <v>0.57777777777777783</v>
      </c>
      <c r="D970">
        <v>52.93</v>
      </c>
      <c r="E970">
        <v>812</v>
      </c>
      <c r="F970">
        <v>544</v>
      </c>
      <c r="G970" s="46">
        <f t="shared" si="90"/>
        <v>-1114.2749249999965</v>
      </c>
      <c r="H970" s="46">
        <f t="shared" si="91"/>
        <v>1755.8717299999994</v>
      </c>
    </row>
    <row r="971" spans="1:12" x14ac:dyDescent="0.2">
      <c r="C971" s="9">
        <v>0.57777777777777783</v>
      </c>
      <c r="D971">
        <v>52.402999999999999</v>
      </c>
      <c r="E971">
        <v>812.5</v>
      </c>
      <c r="F971">
        <v>544.1</v>
      </c>
      <c r="G971" s="46">
        <f t="shared" si="90"/>
        <v>-1120.1588849999969</v>
      </c>
      <c r="H971" s="46">
        <f t="shared" si="91"/>
        <v>1756.8523899999998</v>
      </c>
    </row>
    <row r="973" spans="1:12" s="8" customFormat="1" x14ac:dyDescent="0.2">
      <c r="A973" s="7" t="s">
        <v>9</v>
      </c>
      <c r="B973" s="7" t="s">
        <v>12</v>
      </c>
      <c r="C973" s="3" t="s">
        <v>3</v>
      </c>
      <c r="D973" s="25" t="s">
        <v>4</v>
      </c>
      <c r="E973" s="3" t="s">
        <v>2</v>
      </c>
      <c r="F973" s="3" t="s">
        <v>0</v>
      </c>
      <c r="G973" s="12" t="s">
        <v>21</v>
      </c>
      <c r="H973" s="12" t="s">
        <v>22</v>
      </c>
      <c r="I973" s="14" t="s">
        <v>24</v>
      </c>
      <c r="J973" s="14" t="s">
        <v>25</v>
      </c>
      <c r="K973" s="22" t="s">
        <v>26</v>
      </c>
      <c r="L973" s="22" t="s">
        <v>27</v>
      </c>
    </row>
    <row r="974" spans="1:12" s="5" customFormat="1" x14ac:dyDescent="0.2">
      <c r="A974" s="6" t="s">
        <v>10</v>
      </c>
      <c r="B974" s="6" t="s">
        <v>11</v>
      </c>
      <c r="C974" s="4" t="s">
        <v>5</v>
      </c>
      <c r="D974" s="26" t="s">
        <v>6</v>
      </c>
      <c r="E974" s="4" t="s">
        <v>7</v>
      </c>
      <c r="F974" s="4" t="s">
        <v>8</v>
      </c>
      <c r="G974" s="13" t="s">
        <v>23</v>
      </c>
      <c r="H974" s="13" t="s">
        <v>23</v>
      </c>
      <c r="I974" s="15" t="s">
        <v>23</v>
      </c>
      <c r="J974" s="15" t="s">
        <v>23</v>
      </c>
      <c r="K974" s="23" t="s">
        <v>28</v>
      </c>
      <c r="L974" s="23" t="s">
        <v>28</v>
      </c>
    </row>
    <row r="975" spans="1:12" x14ac:dyDescent="0.2">
      <c r="A975">
        <v>12</v>
      </c>
      <c r="B975">
        <v>-60</v>
      </c>
      <c r="C975" s="9">
        <v>0.57847222222222217</v>
      </c>
      <c r="D975">
        <v>38.613</v>
      </c>
      <c r="E975">
        <v>762.2</v>
      </c>
      <c r="F975">
        <v>569.4</v>
      </c>
      <c r="G975" s="46">
        <f t="shared" ref="G975:G1005" si="92">(-(E975-$J$11)-(F975-$J$12))*$C$3</f>
        <v>-874.99388499999679</v>
      </c>
      <c r="H975" s="46">
        <f t="shared" ref="H975:H1005" si="93">(F975-$J$12)*C$3</f>
        <v>2004.9593699999991</v>
      </c>
      <c r="I975" s="46">
        <f>AVERAGE(G975:G986)-$J$6</f>
        <v>-925.54690799999298</v>
      </c>
      <c r="J975" s="46">
        <f>AVERAGE(H975:H986)-$K$6</f>
        <v>1765.6946743333308</v>
      </c>
      <c r="K975" s="11">
        <f>I975/($E$8*A975^2)</f>
        <v>-0.47610437654320625</v>
      </c>
      <c r="L975" s="11">
        <f>J975/($E$8*A975^2)</f>
        <v>0.90827915346364752</v>
      </c>
    </row>
    <row r="976" spans="1:12" x14ac:dyDescent="0.2">
      <c r="C976" s="9">
        <v>0.57847222222222217</v>
      </c>
      <c r="D976">
        <v>38.912999999999997</v>
      </c>
      <c r="E976">
        <v>763.7</v>
      </c>
      <c r="F976">
        <v>570</v>
      </c>
      <c r="G976" s="46">
        <f t="shared" si="92"/>
        <v>-895.58774499999708</v>
      </c>
      <c r="H976" s="46">
        <f t="shared" si="93"/>
        <v>2010.8433299999995</v>
      </c>
    </row>
    <row r="977" spans="3:8" x14ac:dyDescent="0.2">
      <c r="C977" s="9">
        <v>0.57847222222222217</v>
      </c>
      <c r="D977">
        <v>39.203000000000003</v>
      </c>
      <c r="E977">
        <v>762.4</v>
      </c>
      <c r="F977">
        <v>572.29999999999995</v>
      </c>
      <c r="G977" s="46">
        <f t="shared" si="92"/>
        <v>-905.39434499999595</v>
      </c>
      <c r="H977" s="46">
        <f t="shared" si="93"/>
        <v>2033.3985099999991</v>
      </c>
    </row>
    <row r="978" spans="3:8" x14ac:dyDescent="0.2">
      <c r="C978" s="9">
        <v>0.57847222222222217</v>
      </c>
      <c r="D978">
        <v>39.503</v>
      </c>
      <c r="E978">
        <v>763.2</v>
      </c>
      <c r="F978">
        <v>569.5</v>
      </c>
      <c r="G978" s="46">
        <f t="shared" si="92"/>
        <v>-885.78114499999708</v>
      </c>
      <c r="H978" s="46">
        <f t="shared" si="93"/>
        <v>2005.9400299999995</v>
      </c>
    </row>
    <row r="979" spans="3:8" x14ac:dyDescent="0.2">
      <c r="C979" s="9">
        <v>0.57847222222222217</v>
      </c>
      <c r="D979">
        <v>39.773000000000003</v>
      </c>
      <c r="E979">
        <v>764.3</v>
      </c>
      <c r="F979">
        <v>568.6</v>
      </c>
      <c r="G979" s="46">
        <f t="shared" si="92"/>
        <v>-887.7424649999964</v>
      </c>
      <c r="H979" s="46">
        <f t="shared" si="93"/>
        <v>1997.1140899999996</v>
      </c>
    </row>
    <row r="980" spans="3:8" x14ac:dyDescent="0.2">
      <c r="C980" s="9">
        <v>0.57847222222222217</v>
      </c>
      <c r="D980">
        <v>40.402999999999999</v>
      </c>
      <c r="E980">
        <v>763.2</v>
      </c>
      <c r="F980">
        <v>570.79999999999995</v>
      </c>
      <c r="G980" s="46">
        <f t="shared" si="92"/>
        <v>-898.52972499999657</v>
      </c>
      <c r="H980" s="46">
        <f t="shared" si="93"/>
        <v>2018.688609999999</v>
      </c>
    </row>
    <row r="981" spans="3:8" x14ac:dyDescent="0.2">
      <c r="C981" s="9">
        <v>0.57847222222222217</v>
      </c>
      <c r="D981">
        <v>41.13</v>
      </c>
      <c r="E981">
        <v>762.9</v>
      </c>
      <c r="F981">
        <v>571.1</v>
      </c>
      <c r="G981" s="46">
        <f t="shared" si="92"/>
        <v>-898.52972499999657</v>
      </c>
      <c r="H981" s="46">
        <f t="shared" si="93"/>
        <v>2021.6305899999998</v>
      </c>
    </row>
    <row r="982" spans="3:8" x14ac:dyDescent="0.2">
      <c r="C982" s="9">
        <v>0.57847222222222217</v>
      </c>
      <c r="D982">
        <v>41.582999999999998</v>
      </c>
      <c r="E982">
        <v>763.9</v>
      </c>
      <c r="F982">
        <v>568.79999999999995</v>
      </c>
      <c r="G982" s="46">
        <f t="shared" si="92"/>
        <v>-885.78114499999594</v>
      </c>
      <c r="H982" s="46">
        <f t="shared" si="93"/>
        <v>1999.075409999999</v>
      </c>
    </row>
    <row r="983" spans="3:8" x14ac:dyDescent="0.2">
      <c r="C983" s="9">
        <v>0.57847222222222217</v>
      </c>
      <c r="D983">
        <v>41.893000000000001</v>
      </c>
      <c r="E983">
        <v>763.4</v>
      </c>
      <c r="F983">
        <v>570.1</v>
      </c>
      <c r="G983" s="46">
        <f t="shared" si="92"/>
        <v>-893.62642499999663</v>
      </c>
      <c r="H983" s="46">
        <f t="shared" si="93"/>
        <v>2011.8239899999996</v>
      </c>
    </row>
    <row r="984" spans="3:8" x14ac:dyDescent="0.2">
      <c r="C984" s="9">
        <v>0.57847222222222217</v>
      </c>
      <c r="D984">
        <v>42.482999999999997</v>
      </c>
      <c r="E984">
        <v>761.4</v>
      </c>
      <c r="F984">
        <v>569.79999999999995</v>
      </c>
      <c r="G984" s="46">
        <f t="shared" si="92"/>
        <v>-871.071244999996</v>
      </c>
      <c r="H984" s="46">
        <f t="shared" si="93"/>
        <v>2008.8820099999991</v>
      </c>
    </row>
    <row r="985" spans="3:8" x14ac:dyDescent="0.2">
      <c r="C985" s="9">
        <v>0.57847222222222217</v>
      </c>
      <c r="D985">
        <v>43.53</v>
      </c>
      <c r="E985">
        <v>763</v>
      </c>
      <c r="F985">
        <v>569.20000000000005</v>
      </c>
      <c r="G985" s="46">
        <f t="shared" si="92"/>
        <v>-880.87784499999702</v>
      </c>
      <c r="H985" s="46">
        <f t="shared" si="93"/>
        <v>2002.9980499999999</v>
      </c>
    </row>
    <row r="986" spans="3:8" x14ac:dyDescent="0.2">
      <c r="C986" s="9">
        <v>0.57847222222222217</v>
      </c>
      <c r="D986">
        <v>43.383000000000003</v>
      </c>
      <c r="E986">
        <v>762.8</v>
      </c>
      <c r="F986">
        <v>570.6</v>
      </c>
      <c r="G986" s="46">
        <f t="shared" si="92"/>
        <v>-892.64576499999635</v>
      </c>
      <c r="H986" s="46">
        <f t="shared" si="93"/>
        <v>2016.7272899999996</v>
      </c>
    </row>
    <row r="987" spans="3:8" x14ac:dyDescent="0.2">
      <c r="C987" s="9">
        <v>0.57847222222222217</v>
      </c>
      <c r="D987">
        <v>44.872999999999998</v>
      </c>
      <c r="E987">
        <v>764</v>
      </c>
      <c r="F987">
        <v>567.70000000000005</v>
      </c>
      <c r="G987" s="46">
        <f t="shared" si="92"/>
        <v>-875.97454499999708</v>
      </c>
      <c r="H987" s="46">
        <f t="shared" si="93"/>
        <v>1988.2881499999999</v>
      </c>
    </row>
    <row r="988" spans="3:8" x14ac:dyDescent="0.2">
      <c r="C988" s="9">
        <v>0.57847222222222217</v>
      </c>
      <c r="D988">
        <v>45.133000000000003</v>
      </c>
      <c r="E988">
        <v>762.8</v>
      </c>
      <c r="F988">
        <v>570.20000000000005</v>
      </c>
      <c r="G988" s="46">
        <f t="shared" si="92"/>
        <v>-888.72312499999657</v>
      </c>
      <c r="H988" s="46">
        <f t="shared" si="93"/>
        <v>2012.8046499999998</v>
      </c>
    </row>
    <row r="989" spans="3:8" x14ac:dyDescent="0.2">
      <c r="C989" s="9">
        <v>0.57847222222222217</v>
      </c>
      <c r="D989">
        <v>45.463000000000001</v>
      </c>
      <c r="E989">
        <v>761.8</v>
      </c>
      <c r="F989">
        <v>573.70000000000005</v>
      </c>
      <c r="G989" s="46">
        <f t="shared" si="92"/>
        <v>-913.23962499999664</v>
      </c>
      <c r="H989" s="46">
        <f t="shared" si="93"/>
        <v>2047.1277499999999</v>
      </c>
    </row>
    <row r="990" spans="3:8" x14ac:dyDescent="0.2">
      <c r="C990" s="9">
        <v>0.57847222222222217</v>
      </c>
      <c r="D990">
        <v>45.773000000000003</v>
      </c>
      <c r="E990">
        <v>761.7</v>
      </c>
      <c r="F990">
        <v>573.6</v>
      </c>
      <c r="G990" s="46">
        <f t="shared" si="92"/>
        <v>-911.27830499999732</v>
      </c>
      <c r="H990" s="46">
        <f t="shared" si="93"/>
        <v>2046.1470899999997</v>
      </c>
    </row>
    <row r="991" spans="3:8" x14ac:dyDescent="0.2">
      <c r="C991" s="9">
        <v>0.57847222222222217</v>
      </c>
      <c r="D991">
        <v>46.63</v>
      </c>
      <c r="E991">
        <v>760.7</v>
      </c>
      <c r="F991">
        <v>574</v>
      </c>
      <c r="G991" s="46">
        <f t="shared" si="92"/>
        <v>-905.39434499999709</v>
      </c>
      <c r="H991" s="46">
        <f t="shared" si="93"/>
        <v>2050.0697299999993</v>
      </c>
    </row>
    <row r="992" spans="3:8" x14ac:dyDescent="0.2">
      <c r="C992" s="9">
        <v>0.57847222222222217</v>
      </c>
      <c r="D992">
        <v>46.662999999999997</v>
      </c>
      <c r="E992">
        <v>761.2</v>
      </c>
      <c r="F992">
        <v>573.9</v>
      </c>
      <c r="G992" s="46">
        <f t="shared" si="92"/>
        <v>-909.31698499999686</v>
      </c>
      <c r="H992" s="46">
        <f t="shared" si="93"/>
        <v>2049.0890699999991</v>
      </c>
    </row>
    <row r="993" spans="1:12" x14ac:dyDescent="0.2">
      <c r="C993" s="9">
        <v>0.57847222222222217</v>
      </c>
      <c r="D993">
        <v>46.963000000000001</v>
      </c>
      <c r="E993">
        <v>761.8</v>
      </c>
      <c r="F993">
        <v>570.79999999999995</v>
      </c>
      <c r="G993" s="46">
        <f t="shared" si="92"/>
        <v>-884.80048499999577</v>
      </c>
      <c r="H993" s="46">
        <f t="shared" si="93"/>
        <v>2018.688609999999</v>
      </c>
    </row>
    <row r="994" spans="1:12" x14ac:dyDescent="0.2">
      <c r="C994" s="9">
        <v>0.57847222222222217</v>
      </c>
      <c r="D994">
        <v>47.563000000000002</v>
      </c>
      <c r="E994">
        <v>762.3</v>
      </c>
      <c r="F994">
        <v>571.9</v>
      </c>
      <c r="G994" s="46">
        <f t="shared" si="92"/>
        <v>-900.49104499999589</v>
      </c>
      <c r="H994" s="46">
        <f t="shared" si="93"/>
        <v>2029.4758699999993</v>
      </c>
    </row>
    <row r="995" spans="1:12" x14ac:dyDescent="0.2">
      <c r="C995" s="9">
        <v>0.57847222222222217</v>
      </c>
      <c r="D995">
        <v>48.152999999999999</v>
      </c>
      <c r="E995">
        <v>762.6</v>
      </c>
      <c r="F995">
        <v>569.70000000000005</v>
      </c>
      <c r="G995" s="46">
        <f t="shared" si="92"/>
        <v>-881.85850499999731</v>
      </c>
      <c r="H995" s="46">
        <f t="shared" si="93"/>
        <v>2007.9013499999999</v>
      </c>
    </row>
    <row r="996" spans="1:12" x14ac:dyDescent="0.2">
      <c r="C996" s="9">
        <v>0.57847222222222217</v>
      </c>
      <c r="D996">
        <v>48.412999999999997</v>
      </c>
      <c r="E996">
        <v>761.7</v>
      </c>
      <c r="F996">
        <v>572</v>
      </c>
      <c r="G996" s="46">
        <f t="shared" si="92"/>
        <v>-895.58774499999708</v>
      </c>
      <c r="H996" s="46">
        <f t="shared" si="93"/>
        <v>2030.4565299999995</v>
      </c>
    </row>
    <row r="997" spans="1:12" x14ac:dyDescent="0.2">
      <c r="C997" s="9">
        <v>0.57847222222222217</v>
      </c>
      <c r="D997">
        <v>49.63</v>
      </c>
      <c r="E997">
        <v>763.4</v>
      </c>
      <c r="F997">
        <v>569.5</v>
      </c>
      <c r="G997" s="46">
        <f t="shared" si="92"/>
        <v>-887.7424649999964</v>
      </c>
      <c r="H997" s="46">
        <f t="shared" si="93"/>
        <v>2005.9400299999995</v>
      </c>
    </row>
    <row r="998" spans="1:12" x14ac:dyDescent="0.2">
      <c r="C998" s="9">
        <v>0.57847222222222217</v>
      </c>
      <c r="D998">
        <v>49.643000000000001</v>
      </c>
      <c r="E998">
        <v>761.9</v>
      </c>
      <c r="F998">
        <v>570.70000000000005</v>
      </c>
      <c r="G998" s="46">
        <f t="shared" si="92"/>
        <v>-884.8004849999968</v>
      </c>
      <c r="H998" s="46">
        <f t="shared" si="93"/>
        <v>2017.70795</v>
      </c>
    </row>
    <row r="999" spans="1:12" x14ac:dyDescent="0.2">
      <c r="C999" s="9">
        <v>0.57847222222222217</v>
      </c>
      <c r="D999">
        <v>50.832999999999998</v>
      </c>
      <c r="E999">
        <v>762.8</v>
      </c>
      <c r="F999">
        <v>568.9</v>
      </c>
      <c r="G999" s="46">
        <f t="shared" si="92"/>
        <v>-875.97454499999594</v>
      </c>
      <c r="H999" s="46">
        <f t="shared" si="93"/>
        <v>2000.0560699999992</v>
      </c>
    </row>
    <row r="1000" spans="1:12" x14ac:dyDescent="0.2">
      <c r="C1000" s="9">
        <v>0.57847222222222217</v>
      </c>
      <c r="D1000">
        <v>51.122999999999998</v>
      </c>
      <c r="E1000">
        <v>763.4</v>
      </c>
      <c r="F1000">
        <v>569.29999999999995</v>
      </c>
      <c r="G1000" s="46">
        <f t="shared" si="92"/>
        <v>-885.78114499999594</v>
      </c>
      <c r="H1000" s="46">
        <f t="shared" si="93"/>
        <v>2003.978709999999</v>
      </c>
    </row>
    <row r="1001" spans="1:12" x14ac:dyDescent="0.2">
      <c r="C1001" s="9">
        <v>0.57847222222222217</v>
      </c>
      <c r="D1001">
        <v>51.433</v>
      </c>
      <c r="E1001">
        <v>762.8</v>
      </c>
      <c r="F1001">
        <v>571.6</v>
      </c>
      <c r="G1001" s="46">
        <f t="shared" si="92"/>
        <v>-902.45236499999635</v>
      </c>
      <c r="H1001" s="46">
        <f t="shared" si="93"/>
        <v>2026.5338899999997</v>
      </c>
    </row>
    <row r="1002" spans="1:12" x14ac:dyDescent="0.2">
      <c r="C1002" s="9">
        <v>0.57847222222222217</v>
      </c>
      <c r="D1002">
        <v>51.732999999999997</v>
      </c>
      <c r="E1002">
        <v>762.3</v>
      </c>
      <c r="F1002">
        <v>572.4</v>
      </c>
      <c r="G1002" s="46">
        <f t="shared" si="92"/>
        <v>-905.39434499999595</v>
      </c>
      <c r="H1002" s="46">
        <f t="shared" si="93"/>
        <v>2034.3791699999992</v>
      </c>
    </row>
    <row r="1003" spans="1:12" x14ac:dyDescent="0.2">
      <c r="C1003" s="9">
        <v>0.57847222222222217</v>
      </c>
      <c r="D1003">
        <v>52.23</v>
      </c>
      <c r="E1003">
        <v>762.3</v>
      </c>
      <c r="F1003">
        <v>573.20000000000005</v>
      </c>
      <c r="G1003" s="46">
        <f t="shared" si="92"/>
        <v>-913.23962499999664</v>
      </c>
      <c r="H1003" s="46">
        <f t="shared" si="93"/>
        <v>2042.2244499999999</v>
      </c>
    </row>
    <row r="1004" spans="1:12" x14ac:dyDescent="0.2">
      <c r="C1004" s="9">
        <v>0.57847222222222217</v>
      </c>
      <c r="D1004">
        <v>52.622999999999998</v>
      </c>
      <c r="E1004">
        <v>762.6</v>
      </c>
      <c r="F1004">
        <v>570.6</v>
      </c>
      <c r="G1004" s="46">
        <f t="shared" si="92"/>
        <v>-890.68444499999703</v>
      </c>
      <c r="H1004" s="46">
        <f t="shared" si="93"/>
        <v>2016.7272899999996</v>
      </c>
    </row>
    <row r="1005" spans="1:12" x14ac:dyDescent="0.2">
      <c r="C1005" s="9">
        <v>0.57847222222222217</v>
      </c>
      <c r="D1005">
        <v>53.222999999999999</v>
      </c>
      <c r="E1005">
        <v>763.2</v>
      </c>
      <c r="F1005">
        <v>569.79999999999995</v>
      </c>
      <c r="G1005" s="46">
        <f t="shared" si="92"/>
        <v>-888.72312499999657</v>
      </c>
      <c r="H1005" s="46">
        <f t="shared" si="93"/>
        <v>2008.8820099999991</v>
      </c>
    </row>
    <row r="1007" spans="1:12" s="8" customFormat="1" x14ac:dyDescent="0.2">
      <c r="A1007" s="7" t="s">
        <v>9</v>
      </c>
      <c r="B1007" s="7" t="s">
        <v>12</v>
      </c>
      <c r="C1007" s="3" t="s">
        <v>3</v>
      </c>
      <c r="D1007" s="25" t="s">
        <v>4</v>
      </c>
      <c r="E1007" s="3" t="s">
        <v>2</v>
      </c>
      <c r="F1007" s="3" t="s">
        <v>0</v>
      </c>
      <c r="G1007" s="12" t="s">
        <v>21</v>
      </c>
      <c r="H1007" s="12" t="s">
        <v>22</v>
      </c>
      <c r="I1007" s="14" t="s">
        <v>24</v>
      </c>
      <c r="J1007" s="14" t="s">
        <v>25</v>
      </c>
      <c r="K1007" s="22" t="s">
        <v>26</v>
      </c>
      <c r="L1007" s="22" t="s">
        <v>27</v>
      </c>
    </row>
    <row r="1008" spans="1:12" s="5" customFormat="1" x14ac:dyDescent="0.2">
      <c r="A1008" s="6" t="s">
        <v>10</v>
      </c>
      <c r="B1008" s="6" t="s">
        <v>11</v>
      </c>
      <c r="C1008" s="4" t="s">
        <v>5</v>
      </c>
      <c r="D1008" s="26" t="s">
        <v>6</v>
      </c>
      <c r="E1008" s="4" t="s">
        <v>7</v>
      </c>
      <c r="F1008" s="4" t="s">
        <v>8</v>
      </c>
      <c r="G1008" s="13" t="s">
        <v>23</v>
      </c>
      <c r="H1008" s="13" t="s">
        <v>23</v>
      </c>
      <c r="I1008" s="15" t="s">
        <v>23</v>
      </c>
      <c r="J1008" s="15" t="s">
        <v>23</v>
      </c>
      <c r="K1008" s="23" t="s">
        <v>28</v>
      </c>
      <c r="L1008" s="23" t="s">
        <v>28</v>
      </c>
    </row>
    <row r="1009" spans="1:12" x14ac:dyDescent="0.2">
      <c r="A1009">
        <v>12</v>
      </c>
      <c r="B1009">
        <v>-90</v>
      </c>
      <c r="C1009" s="9">
        <v>0.57916666666666672</v>
      </c>
      <c r="D1009">
        <v>45.423999999999999</v>
      </c>
      <c r="E1009">
        <v>620.4</v>
      </c>
      <c r="F1009">
        <v>621.20000000000005</v>
      </c>
      <c r="G1009" s="46">
        <f t="shared" ref="G1009:G1042" si="94">(-(E1009-$J$11)-(F1009-$J$12))*$C$3</f>
        <v>7.6001150000031217</v>
      </c>
      <c r="H1009" s="46">
        <f t="shared" ref="H1009:H1042" si="95">(F1009-$J$12)*C$3</f>
        <v>2512.9412499999999</v>
      </c>
      <c r="I1009" s="46">
        <f>AVERAGE(G1009:G1020)-$J$6</f>
        <v>-31.757039666659708</v>
      </c>
      <c r="J1009" s="46">
        <f>AVERAGE(H1009:H1020)-$K$6</f>
        <v>2262.3989643333316</v>
      </c>
      <c r="K1009" s="11">
        <f>I1009/($E$8*A1009^2)</f>
        <v>-1.6335925754454583E-2</v>
      </c>
      <c r="L1009" s="11">
        <f>J1009/($E$8*A1009^2)</f>
        <v>1.1637854754801089</v>
      </c>
    </row>
    <row r="1010" spans="1:12" x14ac:dyDescent="0.2">
      <c r="C1010" s="9">
        <v>0.57916666666666672</v>
      </c>
      <c r="D1010">
        <v>45.744</v>
      </c>
      <c r="E1010">
        <v>620.29999999999995</v>
      </c>
      <c r="F1010">
        <v>621.9</v>
      </c>
      <c r="G1010" s="46">
        <f t="shared" si="94"/>
        <v>1.7161550000040136</v>
      </c>
      <c r="H1010" s="46">
        <f t="shared" si="95"/>
        <v>2519.8058699999992</v>
      </c>
    </row>
    <row r="1011" spans="1:12" x14ac:dyDescent="0.2">
      <c r="C1011" s="9">
        <v>0.57916666666666672</v>
      </c>
      <c r="D1011">
        <v>46.4</v>
      </c>
      <c r="E1011">
        <v>620.9</v>
      </c>
      <c r="F1011">
        <v>620.6</v>
      </c>
      <c r="G1011" s="46">
        <f t="shared" si="94"/>
        <v>8.580775000003344</v>
      </c>
      <c r="H1011" s="46">
        <f t="shared" si="95"/>
        <v>2507.0572899999997</v>
      </c>
    </row>
    <row r="1012" spans="1:12" x14ac:dyDescent="0.2">
      <c r="C1012" s="9">
        <v>0.57916666666666672</v>
      </c>
      <c r="D1012">
        <v>46.314</v>
      </c>
      <c r="E1012">
        <v>619.5</v>
      </c>
      <c r="F1012">
        <v>621.6</v>
      </c>
      <c r="G1012" s="46">
        <f t="shared" si="94"/>
        <v>12.503415000003121</v>
      </c>
      <c r="H1012" s="46">
        <f t="shared" si="95"/>
        <v>2516.8638899999996</v>
      </c>
    </row>
    <row r="1013" spans="1:12" x14ac:dyDescent="0.2">
      <c r="C1013" s="9">
        <v>0.57916666666666672</v>
      </c>
      <c r="D1013">
        <v>46.594000000000001</v>
      </c>
      <c r="E1013">
        <v>621.79999999999995</v>
      </c>
      <c r="F1013">
        <v>619.6</v>
      </c>
      <c r="G1013" s="46">
        <f t="shared" si="94"/>
        <v>9.5614350000035664</v>
      </c>
      <c r="H1013" s="46">
        <f t="shared" si="95"/>
        <v>2497.2506899999998</v>
      </c>
    </row>
    <row r="1014" spans="1:12" x14ac:dyDescent="0.2">
      <c r="C1014" s="9">
        <v>0.57916666666666672</v>
      </c>
      <c r="D1014">
        <v>46.904000000000003</v>
      </c>
      <c r="E1014">
        <v>622.1</v>
      </c>
      <c r="F1014">
        <v>620.20000000000005</v>
      </c>
      <c r="G1014" s="46">
        <f t="shared" si="94"/>
        <v>0.73549500000267565</v>
      </c>
      <c r="H1014" s="46">
        <f t="shared" si="95"/>
        <v>2503.13465</v>
      </c>
    </row>
    <row r="1015" spans="1:12" x14ac:dyDescent="0.2">
      <c r="C1015" s="9">
        <v>0.57916666666666672</v>
      </c>
      <c r="D1015">
        <v>47.503999999999998</v>
      </c>
      <c r="E1015">
        <v>618.29999999999995</v>
      </c>
      <c r="F1015">
        <v>623.79999999999995</v>
      </c>
      <c r="G1015" s="46">
        <f t="shared" si="94"/>
        <v>2.6968150000042366</v>
      </c>
      <c r="H1015" s="46">
        <f t="shared" si="95"/>
        <v>2538.4384099999988</v>
      </c>
    </row>
    <row r="1016" spans="1:12" x14ac:dyDescent="0.2">
      <c r="C1016" s="9">
        <v>0.57916666666666672</v>
      </c>
      <c r="D1016">
        <v>48.113999999999997</v>
      </c>
      <c r="E1016">
        <v>620.79999999999995</v>
      </c>
      <c r="F1016">
        <v>621.29999999999995</v>
      </c>
      <c r="G1016" s="46">
        <f t="shared" si="94"/>
        <v>2.6968150000042366</v>
      </c>
      <c r="H1016" s="46">
        <f t="shared" si="95"/>
        <v>2513.9219099999991</v>
      </c>
    </row>
    <row r="1017" spans="1:12" x14ac:dyDescent="0.2">
      <c r="C1017" s="9">
        <v>0.57916666666666672</v>
      </c>
      <c r="D1017">
        <v>48.694000000000003</v>
      </c>
      <c r="E1017">
        <v>620.79999999999995</v>
      </c>
      <c r="F1017">
        <v>620.6</v>
      </c>
      <c r="G1017" s="46">
        <f t="shared" si="94"/>
        <v>9.5614350000035664</v>
      </c>
      <c r="H1017" s="46">
        <f t="shared" si="95"/>
        <v>2507.0572899999997</v>
      </c>
    </row>
    <row r="1018" spans="1:12" x14ac:dyDescent="0.2">
      <c r="C1018" s="9">
        <v>0.57916666666666672</v>
      </c>
      <c r="D1018">
        <v>48.984000000000002</v>
      </c>
      <c r="E1018">
        <v>621.9</v>
      </c>
      <c r="F1018">
        <v>620.1</v>
      </c>
      <c r="G1018" s="46">
        <f t="shared" si="94"/>
        <v>3.6774750000033443</v>
      </c>
      <c r="H1018" s="46">
        <f t="shared" si="95"/>
        <v>2502.1539899999998</v>
      </c>
    </row>
    <row r="1019" spans="1:12" x14ac:dyDescent="0.2">
      <c r="C1019" s="9">
        <v>0.57916666666666672</v>
      </c>
      <c r="D1019">
        <v>49.584000000000003</v>
      </c>
      <c r="E1019">
        <v>623.1</v>
      </c>
      <c r="F1019">
        <v>619.6</v>
      </c>
      <c r="G1019" s="46">
        <f t="shared" si="94"/>
        <v>-3.1871449999971011</v>
      </c>
      <c r="H1019" s="46">
        <f t="shared" si="95"/>
        <v>2497.2506899999998</v>
      </c>
    </row>
    <row r="1020" spans="1:12" x14ac:dyDescent="0.2">
      <c r="C1020" s="9">
        <v>0.57916666666666672</v>
      </c>
      <c r="D1020">
        <v>50.183999999999997</v>
      </c>
      <c r="E1020">
        <v>625</v>
      </c>
      <c r="F1020">
        <v>617.5</v>
      </c>
      <c r="G1020" s="46">
        <f t="shared" si="94"/>
        <v>-1.2258249999966553</v>
      </c>
      <c r="H1020" s="46">
        <f t="shared" si="95"/>
        <v>2476.6568299999994</v>
      </c>
    </row>
    <row r="1021" spans="1:12" x14ac:dyDescent="0.2">
      <c r="C1021" s="9">
        <v>0.57916666666666672</v>
      </c>
      <c r="D1021">
        <v>51.384</v>
      </c>
      <c r="E1021">
        <v>624</v>
      </c>
      <c r="F1021">
        <v>618.70000000000005</v>
      </c>
      <c r="G1021" s="46">
        <f t="shared" si="94"/>
        <v>-3.1871449999971011</v>
      </c>
      <c r="H1021" s="46">
        <f t="shared" si="95"/>
        <v>2488.4247499999997</v>
      </c>
    </row>
    <row r="1022" spans="1:12" x14ac:dyDescent="0.2">
      <c r="C1022" s="9">
        <v>0.57916666666666672</v>
      </c>
      <c r="D1022">
        <v>51.664000000000001</v>
      </c>
      <c r="E1022">
        <v>621.6</v>
      </c>
      <c r="F1022">
        <v>619.9</v>
      </c>
      <c r="G1022" s="46">
        <f t="shared" si="94"/>
        <v>8.580775000003344</v>
      </c>
      <c r="H1022" s="46">
        <f t="shared" si="95"/>
        <v>2500.192669999999</v>
      </c>
    </row>
    <row r="1023" spans="1:12" x14ac:dyDescent="0.2">
      <c r="C1023" s="9">
        <v>0.57916666666666672</v>
      </c>
      <c r="D1023">
        <v>51.984000000000002</v>
      </c>
      <c r="E1023">
        <v>622.29999999999995</v>
      </c>
      <c r="F1023">
        <v>619.9</v>
      </c>
      <c r="G1023" s="46">
        <f t="shared" si="94"/>
        <v>1.7161550000040136</v>
      </c>
      <c r="H1023" s="46">
        <f t="shared" si="95"/>
        <v>2500.192669999999</v>
      </c>
    </row>
    <row r="1024" spans="1:12" x14ac:dyDescent="0.2">
      <c r="C1024" s="9">
        <v>0.57916666666666672</v>
      </c>
      <c r="D1024">
        <v>52.274000000000001</v>
      </c>
      <c r="E1024">
        <v>621</v>
      </c>
      <c r="F1024">
        <v>621.4</v>
      </c>
      <c r="G1024" s="46">
        <f t="shared" si="94"/>
        <v>-0.24516499999643238</v>
      </c>
      <c r="H1024" s="46">
        <f t="shared" si="95"/>
        <v>2514.9025699999993</v>
      </c>
    </row>
    <row r="1025" spans="3:8" x14ac:dyDescent="0.2">
      <c r="C1025" s="9">
        <v>0.57916666666666672</v>
      </c>
      <c r="D1025">
        <v>52.573999999999998</v>
      </c>
      <c r="E1025">
        <v>619.9</v>
      </c>
      <c r="F1025">
        <v>622.79999999999995</v>
      </c>
      <c r="G1025" s="46">
        <f t="shared" si="94"/>
        <v>-3.1871449999959864</v>
      </c>
      <c r="H1025" s="46">
        <f t="shared" si="95"/>
        <v>2528.6318099999989</v>
      </c>
    </row>
    <row r="1026" spans="3:8" x14ac:dyDescent="0.2">
      <c r="C1026" s="9">
        <v>0.57916666666666672</v>
      </c>
      <c r="D1026">
        <v>53.164000000000001</v>
      </c>
      <c r="E1026">
        <v>620.29999999999995</v>
      </c>
      <c r="F1026">
        <v>621.79999999999995</v>
      </c>
      <c r="G1026" s="46">
        <f t="shared" si="94"/>
        <v>2.6968150000042366</v>
      </c>
      <c r="H1026" s="46">
        <f t="shared" si="95"/>
        <v>2518.8252099999991</v>
      </c>
    </row>
    <row r="1027" spans="3:8" x14ac:dyDescent="0.2">
      <c r="C1027" s="9">
        <v>0.57916666666666672</v>
      </c>
      <c r="D1027">
        <v>53.774000000000001</v>
      </c>
      <c r="E1027">
        <v>618.4</v>
      </c>
      <c r="F1027">
        <v>624.1</v>
      </c>
      <c r="G1027" s="46">
        <f t="shared" si="94"/>
        <v>-1.2258249999966553</v>
      </c>
      <c r="H1027" s="46">
        <f t="shared" si="95"/>
        <v>2541.3803899999998</v>
      </c>
    </row>
    <row r="1028" spans="3:8" x14ac:dyDescent="0.2">
      <c r="C1028" s="9">
        <v>0.57916666666666672</v>
      </c>
      <c r="D1028">
        <v>54.64</v>
      </c>
      <c r="E1028">
        <v>622.20000000000005</v>
      </c>
      <c r="F1028">
        <v>620.9</v>
      </c>
      <c r="G1028" s="46">
        <f t="shared" si="94"/>
        <v>-7.1097849999968776</v>
      </c>
      <c r="H1028" s="46">
        <f t="shared" si="95"/>
        <v>2509.9992699999993</v>
      </c>
    </row>
    <row r="1029" spans="3:8" x14ac:dyDescent="0.2">
      <c r="C1029" s="9">
        <v>0.57916666666666672</v>
      </c>
      <c r="D1029">
        <v>54.654000000000003</v>
      </c>
      <c r="E1029">
        <v>623.79999999999995</v>
      </c>
      <c r="F1029">
        <v>619.4</v>
      </c>
      <c r="G1029" s="46">
        <f t="shared" si="94"/>
        <v>-8.0904449999959862</v>
      </c>
      <c r="H1029" s="46">
        <f t="shared" si="95"/>
        <v>2495.2893699999991</v>
      </c>
    </row>
    <row r="1030" spans="3:8" x14ac:dyDescent="0.2">
      <c r="C1030" s="9">
        <v>0.57916666666666672</v>
      </c>
      <c r="D1030">
        <v>55.253999999999998</v>
      </c>
      <c r="E1030">
        <v>621.9</v>
      </c>
      <c r="F1030">
        <v>620.9</v>
      </c>
      <c r="G1030" s="46">
        <f t="shared" si="94"/>
        <v>-4.1678049999962088</v>
      </c>
      <c r="H1030" s="46">
        <f t="shared" si="95"/>
        <v>2509.9992699999993</v>
      </c>
    </row>
    <row r="1031" spans="3:8" x14ac:dyDescent="0.2">
      <c r="C1031" s="9">
        <v>0.57916666666666672</v>
      </c>
      <c r="D1031">
        <v>55.554000000000002</v>
      </c>
      <c r="E1031">
        <v>621.9</v>
      </c>
      <c r="F1031">
        <v>619.9</v>
      </c>
      <c r="G1031" s="46">
        <f t="shared" si="94"/>
        <v>5.6387950000037907</v>
      </c>
      <c r="H1031" s="46">
        <f t="shared" si="95"/>
        <v>2500.192669999999</v>
      </c>
    </row>
    <row r="1032" spans="3:8" x14ac:dyDescent="0.2">
      <c r="C1032" s="9">
        <v>0.57916666666666672</v>
      </c>
      <c r="D1032">
        <v>56.143999999999998</v>
      </c>
      <c r="E1032">
        <v>623.5</v>
      </c>
      <c r="F1032">
        <v>618.1</v>
      </c>
      <c r="G1032" s="46">
        <f t="shared" si="94"/>
        <v>7.6001150000031217</v>
      </c>
      <c r="H1032" s="46">
        <f t="shared" si="95"/>
        <v>2482.5407899999996</v>
      </c>
    </row>
    <row r="1033" spans="3:8" x14ac:dyDescent="0.2">
      <c r="C1033" s="9">
        <v>0.57916666666666672</v>
      </c>
      <c r="D1033">
        <v>57.634</v>
      </c>
      <c r="E1033">
        <v>620</v>
      </c>
      <c r="F1033">
        <v>622.1</v>
      </c>
      <c r="G1033" s="46">
        <f t="shared" si="94"/>
        <v>2.6968150000031215</v>
      </c>
      <c r="H1033" s="46">
        <f t="shared" si="95"/>
        <v>2521.7671899999996</v>
      </c>
    </row>
    <row r="1034" spans="3:8" x14ac:dyDescent="0.2">
      <c r="C1034" s="9">
        <v>0.57916666666666672</v>
      </c>
      <c r="D1034">
        <v>57.933999999999997</v>
      </c>
      <c r="E1034">
        <v>618.29999999999995</v>
      </c>
      <c r="F1034">
        <v>624</v>
      </c>
      <c r="G1034" s="46">
        <f t="shared" si="94"/>
        <v>0.73549500000379053</v>
      </c>
      <c r="H1034" s="46">
        <f t="shared" si="95"/>
        <v>2540.3997299999996</v>
      </c>
    </row>
    <row r="1035" spans="3:8" x14ac:dyDescent="0.2">
      <c r="C1035" s="9">
        <v>0.57916666666666672</v>
      </c>
      <c r="D1035">
        <v>58.223999999999997</v>
      </c>
      <c r="E1035">
        <v>618.79999999999995</v>
      </c>
      <c r="F1035">
        <v>623.6</v>
      </c>
      <c r="G1035" s="46">
        <f t="shared" si="94"/>
        <v>-0.24516499999643238</v>
      </c>
      <c r="H1035" s="46">
        <f t="shared" si="95"/>
        <v>2536.4770899999999</v>
      </c>
    </row>
    <row r="1036" spans="3:8" x14ac:dyDescent="0.2">
      <c r="C1036" s="9">
        <v>0.57916666666666672</v>
      </c>
      <c r="D1036">
        <v>58.524000000000001</v>
      </c>
      <c r="E1036">
        <v>620</v>
      </c>
      <c r="F1036">
        <v>621.5</v>
      </c>
      <c r="G1036" s="46">
        <f t="shared" si="94"/>
        <v>8.580775000003344</v>
      </c>
      <c r="H1036" s="46">
        <f t="shared" si="95"/>
        <v>2515.8832299999995</v>
      </c>
    </row>
    <row r="1037" spans="3:8" x14ac:dyDescent="0.2">
      <c r="C1037" s="9">
        <v>0.57916666666666672</v>
      </c>
      <c r="D1037">
        <v>58.834000000000003</v>
      </c>
      <c r="E1037">
        <v>619.5</v>
      </c>
      <c r="F1037">
        <v>621.1</v>
      </c>
      <c r="G1037" s="46">
        <f t="shared" si="94"/>
        <v>17.406715000003121</v>
      </c>
      <c r="H1037" s="46">
        <f t="shared" si="95"/>
        <v>2511.9605899999997</v>
      </c>
    </row>
    <row r="1038" spans="3:8" x14ac:dyDescent="0.2">
      <c r="C1038" s="9">
        <v>0.57916666666666672</v>
      </c>
      <c r="D1038">
        <v>59.124000000000002</v>
      </c>
      <c r="E1038">
        <v>618.4</v>
      </c>
      <c r="F1038">
        <v>623.29999999999995</v>
      </c>
      <c r="G1038" s="46">
        <f t="shared" si="94"/>
        <v>6.6194550000040131</v>
      </c>
      <c r="H1038" s="46">
        <f t="shared" si="95"/>
        <v>2533.5351099999989</v>
      </c>
    </row>
    <row r="1039" spans="3:8" x14ac:dyDescent="0.2">
      <c r="C1039" s="9">
        <v>0.57916666666666672</v>
      </c>
      <c r="D1039">
        <v>59.673999999999999</v>
      </c>
      <c r="E1039">
        <v>621.9</v>
      </c>
      <c r="F1039">
        <v>620.1</v>
      </c>
      <c r="G1039" s="46">
        <f t="shared" si="94"/>
        <v>3.6774750000033443</v>
      </c>
      <c r="H1039" s="46">
        <f t="shared" si="95"/>
        <v>2502.1539899999998</v>
      </c>
    </row>
    <row r="1040" spans="3:8" x14ac:dyDescent="0.2">
      <c r="C1040" s="9">
        <v>0.57986111111111105</v>
      </c>
      <c r="D1040">
        <v>0.32400000000000001</v>
      </c>
      <c r="E1040">
        <v>622.20000000000005</v>
      </c>
      <c r="F1040">
        <v>619.1</v>
      </c>
      <c r="G1040" s="46">
        <f t="shared" si="94"/>
        <v>10.542095000002675</v>
      </c>
      <c r="H1040" s="46">
        <f t="shared" si="95"/>
        <v>2492.3473899999995</v>
      </c>
    </row>
    <row r="1041" spans="1:12" x14ac:dyDescent="0.2">
      <c r="C1041" s="9">
        <v>0.57986111111111105</v>
      </c>
      <c r="D1041">
        <v>0.61399999999999999</v>
      </c>
      <c r="E1041">
        <v>622.1</v>
      </c>
      <c r="F1041">
        <v>619.5</v>
      </c>
      <c r="G1041" s="46">
        <f t="shared" si="94"/>
        <v>7.6001150000031217</v>
      </c>
      <c r="H1041" s="46">
        <f t="shared" si="95"/>
        <v>2496.2700299999992</v>
      </c>
    </row>
    <row r="1042" spans="1:12" x14ac:dyDescent="0.2">
      <c r="C1042" s="9">
        <v>0.57986111111111105</v>
      </c>
      <c r="D1042">
        <v>1.214</v>
      </c>
      <c r="E1042">
        <v>623.4</v>
      </c>
      <c r="F1042">
        <v>618.29999999999995</v>
      </c>
      <c r="G1042" s="46">
        <f t="shared" si="94"/>
        <v>6.6194550000040131</v>
      </c>
      <c r="H1042" s="46">
        <f t="shared" si="95"/>
        <v>2484.502109999999</v>
      </c>
    </row>
    <row r="1044" spans="1:12" s="8" customFormat="1" x14ac:dyDescent="0.2">
      <c r="A1044" s="7" t="s">
        <v>9</v>
      </c>
      <c r="B1044" s="7" t="s">
        <v>12</v>
      </c>
      <c r="C1044" s="3" t="s">
        <v>3</v>
      </c>
      <c r="D1044" s="25" t="s">
        <v>4</v>
      </c>
      <c r="E1044" s="3" t="s">
        <v>2</v>
      </c>
      <c r="F1044" s="3" t="s">
        <v>0</v>
      </c>
      <c r="G1044" s="12" t="s">
        <v>21</v>
      </c>
      <c r="H1044" s="12" t="s">
        <v>22</v>
      </c>
      <c r="I1044" s="14" t="s">
        <v>24</v>
      </c>
      <c r="J1044" s="14" t="s">
        <v>25</v>
      </c>
      <c r="K1044" s="22" t="s">
        <v>26</v>
      </c>
      <c r="L1044" s="22" t="s">
        <v>27</v>
      </c>
    </row>
    <row r="1045" spans="1:12" s="5" customFormat="1" x14ac:dyDescent="0.2">
      <c r="A1045" s="6" t="s">
        <v>10</v>
      </c>
      <c r="B1045" s="6" t="s">
        <v>11</v>
      </c>
      <c r="C1045" s="4" t="s">
        <v>5</v>
      </c>
      <c r="D1045" s="26" t="s">
        <v>6</v>
      </c>
      <c r="E1045" s="4" t="s">
        <v>7</v>
      </c>
      <c r="F1045" s="4" t="s">
        <v>8</v>
      </c>
      <c r="G1045" s="13" t="s">
        <v>23</v>
      </c>
      <c r="H1045" s="13" t="s">
        <v>23</v>
      </c>
      <c r="I1045" s="15" t="s">
        <v>23</v>
      </c>
      <c r="J1045" s="15" t="s">
        <v>23</v>
      </c>
      <c r="K1045" s="23" t="s">
        <v>28</v>
      </c>
      <c r="L1045" s="23" t="s">
        <v>28</v>
      </c>
    </row>
    <row r="1046" spans="1:12" x14ac:dyDescent="0.2">
      <c r="A1046">
        <v>12</v>
      </c>
      <c r="B1046">
        <v>0</v>
      </c>
      <c r="C1046" s="9">
        <v>0.57986111111111105</v>
      </c>
      <c r="D1046">
        <v>57.853999999999999</v>
      </c>
      <c r="E1046">
        <v>851.3</v>
      </c>
      <c r="F1046">
        <v>398.7</v>
      </c>
      <c r="G1046" s="46">
        <f t="shared" ref="G1046:G1065" si="96">(-(E1046-$J$11)-(F1046-$J$12))*$C$3</f>
        <v>-74.775324999996101</v>
      </c>
      <c r="H1046" s="46">
        <f t="shared" ref="H1046:H1065" si="97">(F1046-$J$12)*C$3</f>
        <v>330.97274999999945</v>
      </c>
      <c r="I1046" s="46">
        <f>AVERAGE(G1046:G1057)-$J$6</f>
        <v>-129.49615299999294</v>
      </c>
      <c r="J1046" s="46">
        <f>AVERAGE(H1046:H1057)-$K$6</f>
        <v>87.458527666664736</v>
      </c>
      <c r="K1046" s="11">
        <f>I1046/($E$8*A1046^2)</f>
        <v>-6.6613247427979916E-2</v>
      </c>
      <c r="L1046" s="11">
        <f>J1046/($E$8*A1046^2)</f>
        <v>4.498895456104153E-2</v>
      </c>
    </row>
    <row r="1047" spans="1:12" x14ac:dyDescent="0.2">
      <c r="C1047" s="9">
        <v>0.57986111111111105</v>
      </c>
      <c r="D1047">
        <v>58.143999999999998</v>
      </c>
      <c r="E1047">
        <v>851.3</v>
      </c>
      <c r="F1047">
        <v>399.2</v>
      </c>
      <c r="G1047" s="46">
        <f t="shared" si="96"/>
        <v>-79.678624999996089</v>
      </c>
      <c r="H1047" s="46">
        <f t="shared" si="97"/>
        <v>335.87604999999945</v>
      </c>
    </row>
    <row r="1048" spans="1:12" x14ac:dyDescent="0.2">
      <c r="C1048" s="9">
        <v>0.57986111111111105</v>
      </c>
      <c r="D1048">
        <v>58.454000000000001</v>
      </c>
      <c r="E1048">
        <v>850.3</v>
      </c>
      <c r="F1048">
        <v>399.6</v>
      </c>
      <c r="G1048" s="46">
        <f t="shared" si="96"/>
        <v>-73.794664999996428</v>
      </c>
      <c r="H1048" s="46">
        <f t="shared" si="97"/>
        <v>339.79868999999974</v>
      </c>
    </row>
    <row r="1049" spans="1:12" x14ac:dyDescent="0.2">
      <c r="C1049" s="9">
        <v>0.57986111111111105</v>
      </c>
      <c r="D1049">
        <v>58.744</v>
      </c>
      <c r="E1049">
        <v>849.8</v>
      </c>
      <c r="F1049">
        <v>399.2</v>
      </c>
      <c r="G1049" s="46">
        <f t="shared" si="96"/>
        <v>-64.968724999996098</v>
      </c>
      <c r="H1049" s="46">
        <f t="shared" si="97"/>
        <v>335.87604999999945</v>
      </c>
    </row>
    <row r="1050" spans="1:12" x14ac:dyDescent="0.2">
      <c r="C1050" s="9">
        <v>0.57986111111111105</v>
      </c>
      <c r="D1050">
        <v>59.44</v>
      </c>
      <c r="E1050">
        <v>852.1</v>
      </c>
      <c r="F1050">
        <v>398.6</v>
      </c>
      <c r="G1050" s="46">
        <f t="shared" si="96"/>
        <v>-81.639944999997098</v>
      </c>
      <c r="H1050" s="46">
        <f t="shared" si="97"/>
        <v>329.99208999999973</v>
      </c>
    </row>
    <row r="1051" spans="1:12" x14ac:dyDescent="0.2">
      <c r="C1051" s="9">
        <v>0.57986111111111105</v>
      </c>
      <c r="D1051">
        <v>59.654000000000003</v>
      </c>
      <c r="E1051">
        <v>855.9</v>
      </c>
      <c r="F1051">
        <v>398.4</v>
      </c>
      <c r="G1051" s="46">
        <f t="shared" si="96"/>
        <v>-116.9437049999962</v>
      </c>
      <c r="H1051" s="46">
        <f t="shared" si="97"/>
        <v>328.03076999999934</v>
      </c>
    </row>
    <row r="1052" spans="1:12" x14ac:dyDescent="0.2">
      <c r="C1052" s="9">
        <v>0.5805555555555556</v>
      </c>
      <c r="D1052">
        <v>0.20399999999999999</v>
      </c>
      <c r="E1052">
        <v>855</v>
      </c>
      <c r="F1052">
        <v>398.5</v>
      </c>
      <c r="G1052" s="46">
        <f t="shared" si="96"/>
        <v>-109.09842499999665</v>
      </c>
      <c r="H1052" s="46">
        <f t="shared" si="97"/>
        <v>329.01142999999956</v>
      </c>
    </row>
    <row r="1053" spans="1:12" x14ac:dyDescent="0.2">
      <c r="C1053" s="9">
        <v>0.5805555555555556</v>
      </c>
      <c r="D1053">
        <v>0.84399999999999997</v>
      </c>
      <c r="E1053">
        <v>852.4</v>
      </c>
      <c r="F1053">
        <v>399.1</v>
      </c>
      <c r="G1053" s="46">
        <f t="shared" si="96"/>
        <v>-89.485224999996646</v>
      </c>
      <c r="H1053" s="46">
        <f t="shared" si="97"/>
        <v>334.89538999999974</v>
      </c>
    </row>
    <row r="1054" spans="1:12" x14ac:dyDescent="0.2">
      <c r="C1054" s="9">
        <v>0.5805555555555556</v>
      </c>
      <c r="D1054">
        <v>1.1639999999999999</v>
      </c>
      <c r="E1054">
        <v>851.9</v>
      </c>
      <c r="F1054">
        <v>399.1</v>
      </c>
      <c r="G1054" s="46">
        <f t="shared" si="96"/>
        <v>-84.581924999996644</v>
      </c>
      <c r="H1054" s="46">
        <f t="shared" si="97"/>
        <v>334.89538999999974</v>
      </c>
    </row>
    <row r="1055" spans="1:12" x14ac:dyDescent="0.2">
      <c r="C1055" s="9">
        <v>0.5805555555555556</v>
      </c>
      <c r="D1055">
        <v>1.734</v>
      </c>
      <c r="E1055">
        <v>853.2</v>
      </c>
      <c r="F1055">
        <v>398.8</v>
      </c>
      <c r="G1055" s="46">
        <f t="shared" si="96"/>
        <v>-94.388524999997202</v>
      </c>
      <c r="H1055" s="46">
        <f t="shared" si="97"/>
        <v>331.95340999999968</v>
      </c>
    </row>
    <row r="1056" spans="1:12" x14ac:dyDescent="0.2">
      <c r="C1056" s="9">
        <v>0.5805555555555556</v>
      </c>
      <c r="D1056">
        <v>2.3439999999999999</v>
      </c>
      <c r="E1056">
        <v>855.8</v>
      </c>
      <c r="F1056">
        <v>398.5</v>
      </c>
      <c r="G1056" s="46">
        <f t="shared" si="96"/>
        <v>-116.9437049999962</v>
      </c>
      <c r="H1056" s="46">
        <f t="shared" si="97"/>
        <v>329.01142999999956</v>
      </c>
    </row>
    <row r="1057" spans="1:12" x14ac:dyDescent="0.2">
      <c r="C1057" s="9">
        <v>0.5805555555555556</v>
      </c>
      <c r="D1057">
        <v>2.6240000000000001</v>
      </c>
      <c r="E1057">
        <v>856.9</v>
      </c>
      <c r="F1057">
        <v>398.9</v>
      </c>
      <c r="G1057" s="46">
        <f t="shared" si="96"/>
        <v>-131.65360499999619</v>
      </c>
      <c r="H1057" s="46">
        <f t="shared" si="97"/>
        <v>332.93406999999934</v>
      </c>
    </row>
    <row r="1058" spans="1:12" x14ac:dyDescent="0.2">
      <c r="C1058" s="9">
        <v>0.5805555555555556</v>
      </c>
      <c r="D1058">
        <v>4.1239999999999997</v>
      </c>
      <c r="E1058">
        <v>854.2</v>
      </c>
      <c r="F1058">
        <v>398.8</v>
      </c>
      <c r="G1058" s="46">
        <f t="shared" si="96"/>
        <v>-104.1951249999972</v>
      </c>
      <c r="H1058" s="46">
        <f t="shared" si="97"/>
        <v>331.95340999999968</v>
      </c>
    </row>
    <row r="1059" spans="1:12" x14ac:dyDescent="0.2">
      <c r="C1059" s="9">
        <v>0.5805555555555556</v>
      </c>
      <c r="D1059">
        <v>4.4139999999999997</v>
      </c>
      <c r="E1059">
        <v>853.2</v>
      </c>
      <c r="F1059">
        <v>398.7</v>
      </c>
      <c r="G1059" s="46">
        <f t="shared" si="96"/>
        <v>-93.407864999996988</v>
      </c>
      <c r="H1059" s="46">
        <f t="shared" si="97"/>
        <v>330.97274999999945</v>
      </c>
    </row>
    <row r="1060" spans="1:12" x14ac:dyDescent="0.2">
      <c r="C1060" s="9">
        <v>0.5805555555555556</v>
      </c>
      <c r="D1060">
        <v>4.7140000000000004</v>
      </c>
      <c r="E1060">
        <v>853.7</v>
      </c>
      <c r="F1060">
        <v>398.5</v>
      </c>
      <c r="G1060" s="46">
        <f t="shared" si="96"/>
        <v>-96.349844999997103</v>
      </c>
      <c r="H1060" s="46">
        <f t="shared" si="97"/>
        <v>329.01142999999956</v>
      </c>
    </row>
    <row r="1061" spans="1:12" x14ac:dyDescent="0.2">
      <c r="C1061" s="9">
        <v>0.5805555555555556</v>
      </c>
      <c r="D1061">
        <v>5.14</v>
      </c>
      <c r="E1061">
        <v>854.6</v>
      </c>
      <c r="F1061">
        <v>398.8</v>
      </c>
      <c r="G1061" s="46">
        <f t="shared" si="96"/>
        <v>-108.11776499999698</v>
      </c>
      <c r="H1061" s="46">
        <f t="shared" si="97"/>
        <v>331.95340999999968</v>
      </c>
    </row>
    <row r="1062" spans="1:12" x14ac:dyDescent="0.2">
      <c r="C1062" s="9">
        <v>0.5805555555555556</v>
      </c>
      <c r="D1062">
        <v>5.3040000000000003</v>
      </c>
      <c r="E1062">
        <v>855.4</v>
      </c>
      <c r="F1062">
        <v>398.8</v>
      </c>
      <c r="G1062" s="46">
        <f t="shared" si="96"/>
        <v>-115.96304499999654</v>
      </c>
      <c r="H1062" s="46">
        <f t="shared" si="97"/>
        <v>331.95340999999968</v>
      </c>
    </row>
    <row r="1063" spans="1:12" x14ac:dyDescent="0.2">
      <c r="C1063" s="9">
        <v>0.5805555555555556</v>
      </c>
      <c r="D1063">
        <v>5.9340000000000002</v>
      </c>
      <c r="E1063">
        <v>853.9</v>
      </c>
      <c r="F1063">
        <v>398.4</v>
      </c>
      <c r="G1063" s="46">
        <f t="shared" si="96"/>
        <v>-97.330504999996208</v>
      </c>
      <c r="H1063" s="46">
        <f t="shared" si="97"/>
        <v>328.03076999999934</v>
      </c>
    </row>
    <row r="1064" spans="1:12" x14ac:dyDescent="0.2">
      <c r="C1064" s="9">
        <v>0.5805555555555556</v>
      </c>
      <c r="D1064">
        <v>6.2039999999999997</v>
      </c>
      <c r="E1064">
        <v>853.9</v>
      </c>
      <c r="F1064">
        <v>397.5</v>
      </c>
      <c r="G1064" s="46">
        <f t="shared" si="96"/>
        <v>-88.504564999996433</v>
      </c>
      <c r="H1064" s="46">
        <f t="shared" si="97"/>
        <v>319.20482999999956</v>
      </c>
    </row>
    <row r="1065" spans="1:12" x14ac:dyDescent="0.2">
      <c r="C1065" s="9">
        <v>0.5805555555555556</v>
      </c>
      <c r="D1065">
        <v>6.8040000000000003</v>
      </c>
      <c r="E1065">
        <v>852.4</v>
      </c>
      <c r="F1065">
        <v>398</v>
      </c>
      <c r="G1065" s="46">
        <f t="shared" si="96"/>
        <v>-78.697964999996429</v>
      </c>
      <c r="H1065" s="46">
        <f t="shared" si="97"/>
        <v>324.10812999999956</v>
      </c>
    </row>
    <row r="1066" spans="1:12" x14ac:dyDescent="0.2">
      <c r="C1066" s="9"/>
    </row>
    <row r="1067" spans="1:12" s="32" customFormat="1" x14ac:dyDescent="0.2">
      <c r="A1067" s="32" t="s">
        <v>51</v>
      </c>
      <c r="G1067" s="32" t="s">
        <v>54</v>
      </c>
    </row>
    <row r="1068" spans="1:12" s="8" customFormat="1" x14ac:dyDescent="0.2">
      <c r="A1068" s="7" t="s">
        <v>9</v>
      </c>
      <c r="B1068" s="7" t="s">
        <v>12</v>
      </c>
      <c r="C1068" s="3" t="s">
        <v>3</v>
      </c>
      <c r="D1068" s="25" t="s">
        <v>4</v>
      </c>
      <c r="E1068" s="3" t="s">
        <v>2</v>
      </c>
      <c r="F1068" s="3" t="s">
        <v>0</v>
      </c>
      <c r="G1068" s="3" t="s">
        <v>2</v>
      </c>
      <c r="H1068" s="3" t="s">
        <v>0</v>
      </c>
      <c r="I1068" s="14" t="s">
        <v>24</v>
      </c>
      <c r="J1068" s="14" t="s">
        <v>25</v>
      </c>
      <c r="K1068" s="22" t="s">
        <v>26</v>
      </c>
      <c r="L1068" s="22" t="s">
        <v>27</v>
      </c>
    </row>
    <row r="1069" spans="1:12" s="5" customFormat="1" x14ac:dyDescent="0.2">
      <c r="A1069" s="6" t="s">
        <v>10</v>
      </c>
      <c r="B1069" s="6" t="s">
        <v>11</v>
      </c>
      <c r="C1069" s="4" t="s">
        <v>5</v>
      </c>
      <c r="D1069" s="26" t="s">
        <v>6</v>
      </c>
      <c r="E1069" s="4" t="s">
        <v>7</v>
      </c>
      <c r="F1069" s="4" t="s">
        <v>8</v>
      </c>
      <c r="G1069" s="4" t="s">
        <v>7</v>
      </c>
      <c r="H1069" s="4" t="s">
        <v>8</v>
      </c>
      <c r="I1069" s="15" t="s">
        <v>23</v>
      </c>
      <c r="J1069" s="15" t="s">
        <v>23</v>
      </c>
      <c r="K1069" s="23" t="s">
        <v>28</v>
      </c>
      <c r="L1069" s="23" t="s">
        <v>28</v>
      </c>
    </row>
    <row r="1070" spans="1:12" x14ac:dyDescent="0.2">
      <c r="A1070">
        <v>0</v>
      </c>
      <c r="B1070">
        <v>0</v>
      </c>
      <c r="C1070" s="9">
        <v>0.63680555555555551</v>
      </c>
      <c r="D1070">
        <v>33.710999999999999</v>
      </c>
      <c r="E1070">
        <v>748.4</v>
      </c>
      <c r="F1070">
        <v>356.7</v>
      </c>
      <c r="G1070">
        <f>AVERAGE(E1070:E1079)</f>
        <v>748.39999999999986</v>
      </c>
      <c r="H1070">
        <f>AVERAGE(F1070:F1079)</f>
        <v>356.69999999999993</v>
      </c>
    </row>
    <row r="1071" spans="1:12" x14ac:dyDescent="0.2">
      <c r="A1071" t="s">
        <v>1</v>
      </c>
      <c r="C1071" s="9">
        <v>0.63680555555555551</v>
      </c>
      <c r="D1071">
        <v>34.290999999999997</v>
      </c>
      <c r="E1071">
        <v>748.4</v>
      </c>
      <c r="F1071">
        <v>356.7</v>
      </c>
    </row>
    <row r="1072" spans="1:12" x14ac:dyDescent="0.2">
      <c r="C1072" s="9">
        <v>0.63680555555555551</v>
      </c>
      <c r="D1072">
        <v>36.909999999999997</v>
      </c>
      <c r="E1072">
        <v>748.4</v>
      </c>
      <c r="F1072">
        <v>356.7</v>
      </c>
    </row>
    <row r="1073" spans="1:12" x14ac:dyDescent="0.2">
      <c r="C1073" s="9">
        <v>0.63680555555555551</v>
      </c>
      <c r="D1073">
        <v>36.390999999999998</v>
      </c>
      <c r="E1073">
        <v>748.4</v>
      </c>
      <c r="F1073">
        <v>356.7</v>
      </c>
    </row>
    <row r="1074" spans="1:12" x14ac:dyDescent="0.2">
      <c r="C1074" s="9">
        <v>0.63680555555555551</v>
      </c>
      <c r="D1074">
        <v>36.680999999999997</v>
      </c>
      <c r="E1074">
        <v>748.4</v>
      </c>
      <c r="F1074">
        <v>356.7</v>
      </c>
    </row>
    <row r="1075" spans="1:12" x14ac:dyDescent="0.2">
      <c r="C1075" s="9">
        <v>0.63680555555555551</v>
      </c>
      <c r="D1075">
        <v>36.981000000000002</v>
      </c>
      <c r="E1075">
        <v>748.4</v>
      </c>
      <c r="F1075">
        <v>356.7</v>
      </c>
    </row>
    <row r="1076" spans="1:12" x14ac:dyDescent="0.2">
      <c r="C1076" s="9">
        <v>0.63680555555555551</v>
      </c>
      <c r="D1076">
        <v>37.271000000000001</v>
      </c>
      <c r="E1076">
        <v>748.4</v>
      </c>
      <c r="F1076">
        <v>356.7</v>
      </c>
    </row>
    <row r="1077" spans="1:12" x14ac:dyDescent="0.2">
      <c r="C1077" s="9">
        <v>0.63680555555555551</v>
      </c>
      <c r="D1077">
        <v>37.901000000000003</v>
      </c>
      <c r="E1077">
        <v>748.4</v>
      </c>
      <c r="F1077">
        <v>356.7</v>
      </c>
    </row>
    <row r="1078" spans="1:12" x14ac:dyDescent="0.2">
      <c r="C1078" s="9">
        <v>0.63680555555555551</v>
      </c>
      <c r="D1078">
        <v>38.161000000000001</v>
      </c>
      <c r="E1078">
        <v>748.4</v>
      </c>
      <c r="F1078">
        <v>356.7</v>
      </c>
    </row>
    <row r="1079" spans="1:12" x14ac:dyDescent="0.2">
      <c r="C1079" s="9">
        <v>0.63680555555555551</v>
      </c>
      <c r="D1079">
        <v>38.761000000000003</v>
      </c>
      <c r="E1079">
        <v>748.4</v>
      </c>
      <c r="F1079">
        <v>356.7</v>
      </c>
    </row>
    <row r="1081" spans="1:12" s="32" customFormat="1" x14ac:dyDescent="0.2">
      <c r="A1081" s="32" t="s">
        <v>51</v>
      </c>
      <c r="G1081" s="32" t="s">
        <v>55</v>
      </c>
    </row>
    <row r="1082" spans="1:12" s="8" customFormat="1" x14ac:dyDescent="0.2">
      <c r="A1082" s="7" t="s">
        <v>9</v>
      </c>
      <c r="B1082" s="7" t="s">
        <v>12</v>
      </c>
      <c r="C1082" s="3" t="s">
        <v>3</v>
      </c>
      <c r="D1082" s="25" t="s">
        <v>4</v>
      </c>
      <c r="E1082" s="3" t="s">
        <v>2</v>
      </c>
      <c r="F1082" s="3" t="s">
        <v>0</v>
      </c>
      <c r="G1082" s="3" t="s">
        <v>2</v>
      </c>
      <c r="H1082" s="3" t="s">
        <v>0</v>
      </c>
      <c r="I1082" s="14" t="s">
        <v>24</v>
      </c>
      <c r="J1082" s="14" t="s">
        <v>25</v>
      </c>
      <c r="K1082" s="22" t="s">
        <v>26</v>
      </c>
      <c r="L1082" s="22" t="s">
        <v>27</v>
      </c>
    </row>
    <row r="1083" spans="1:12" s="5" customFormat="1" x14ac:dyDescent="0.2">
      <c r="A1083" s="6" t="s">
        <v>10</v>
      </c>
      <c r="B1083" s="6" t="s">
        <v>11</v>
      </c>
      <c r="C1083" s="4" t="s">
        <v>5</v>
      </c>
      <c r="D1083" s="26" t="s">
        <v>6</v>
      </c>
      <c r="E1083" s="4" t="s">
        <v>7</v>
      </c>
      <c r="F1083" s="4" t="s">
        <v>8</v>
      </c>
      <c r="G1083" s="4" t="s">
        <v>7</v>
      </c>
      <c r="H1083" s="4" t="s">
        <v>8</v>
      </c>
      <c r="I1083" s="15" t="s">
        <v>23</v>
      </c>
      <c r="J1083" s="15" t="s">
        <v>23</v>
      </c>
      <c r="K1083" s="23" t="s">
        <v>28</v>
      </c>
      <c r="L1083" s="23" t="s">
        <v>28</v>
      </c>
    </row>
    <row r="1084" spans="1:12" x14ac:dyDescent="0.2">
      <c r="A1084">
        <v>12</v>
      </c>
      <c r="B1084">
        <v>0</v>
      </c>
      <c r="C1084" s="9">
        <v>0.6381944444444444</v>
      </c>
      <c r="D1084">
        <v>52.921999999999997</v>
      </c>
      <c r="E1084">
        <v>720.2</v>
      </c>
      <c r="F1084">
        <v>381.7</v>
      </c>
      <c r="G1084">
        <f>AVERAGE(E1084:E1103)-G1070</f>
        <v>-28.7199999999998</v>
      </c>
      <c r="H1084">
        <f>AVERAGE(F1084:F1103)-H1070</f>
        <v>25.015000000000157</v>
      </c>
      <c r="I1084" s="46">
        <f>-(G1084+H1084)*$C$3</f>
        <v>36.333452999996496</v>
      </c>
      <c r="J1084" s="46">
        <f>H1084*$C$3</f>
        <v>245.31209900000152</v>
      </c>
    </row>
    <row r="1085" spans="1:12" x14ac:dyDescent="0.2">
      <c r="C1085" s="9">
        <v>0.6381944444444444</v>
      </c>
      <c r="D1085">
        <v>53.212000000000003</v>
      </c>
      <c r="E1085">
        <v>720.2</v>
      </c>
      <c r="F1085">
        <v>381.3</v>
      </c>
    </row>
    <row r="1086" spans="1:12" x14ac:dyDescent="0.2">
      <c r="C1086" s="9">
        <v>0.6381944444444444</v>
      </c>
      <c r="D1086">
        <v>53.802</v>
      </c>
      <c r="E1086">
        <v>719.7</v>
      </c>
      <c r="F1086">
        <v>381.9</v>
      </c>
      <c r="G1086" t="s">
        <v>1</v>
      </c>
    </row>
    <row r="1087" spans="1:12" x14ac:dyDescent="0.2">
      <c r="C1087" s="9">
        <v>0.6381944444444444</v>
      </c>
      <c r="D1087">
        <v>55.292000000000002</v>
      </c>
      <c r="E1087">
        <v>719.2</v>
      </c>
      <c r="F1087">
        <v>382.2</v>
      </c>
    </row>
    <row r="1088" spans="1:12" x14ac:dyDescent="0.2">
      <c r="C1088" s="9">
        <v>0.6381944444444444</v>
      </c>
      <c r="D1088">
        <v>55.591999999999999</v>
      </c>
      <c r="E1088">
        <v>719.7</v>
      </c>
      <c r="F1088">
        <v>381.7</v>
      </c>
    </row>
    <row r="1089" spans="3:6" x14ac:dyDescent="0.2">
      <c r="C1089" s="9">
        <v>0.6381944444444444</v>
      </c>
      <c r="D1089">
        <v>55.902000000000001</v>
      </c>
      <c r="E1089">
        <v>719.5</v>
      </c>
      <c r="F1089">
        <v>381.8</v>
      </c>
    </row>
    <row r="1090" spans="3:6" x14ac:dyDescent="0.2">
      <c r="C1090" s="9">
        <v>0.6381944444444444</v>
      </c>
      <c r="D1090">
        <v>56.192</v>
      </c>
      <c r="E1090">
        <v>719.2</v>
      </c>
      <c r="F1090">
        <v>381.8</v>
      </c>
    </row>
    <row r="1091" spans="3:6" x14ac:dyDescent="0.2">
      <c r="C1091" s="9">
        <v>0.6381944444444444</v>
      </c>
      <c r="D1091">
        <v>56.491999999999997</v>
      </c>
      <c r="E1091">
        <v>719.2</v>
      </c>
      <c r="F1091">
        <v>381.9</v>
      </c>
    </row>
    <row r="1092" spans="3:6" x14ac:dyDescent="0.2">
      <c r="C1092" s="9">
        <v>0.6381944444444444</v>
      </c>
      <c r="D1092">
        <v>56.792000000000002</v>
      </c>
      <c r="E1092">
        <v>719.4</v>
      </c>
      <c r="F1092">
        <v>382.3</v>
      </c>
    </row>
    <row r="1093" spans="3:6" x14ac:dyDescent="0.2">
      <c r="C1093" s="9">
        <v>0.6381944444444444</v>
      </c>
      <c r="D1093">
        <v>57.392000000000003</v>
      </c>
      <c r="E1093">
        <v>718.8</v>
      </c>
      <c r="F1093">
        <v>382.7</v>
      </c>
    </row>
    <row r="1094" spans="3:6" x14ac:dyDescent="0.2">
      <c r="C1094" s="9">
        <v>0.6381944444444444</v>
      </c>
      <c r="D1094">
        <v>57.981999999999999</v>
      </c>
      <c r="E1094">
        <v>719.4</v>
      </c>
      <c r="F1094">
        <v>382.1</v>
      </c>
    </row>
    <row r="1095" spans="3:6" x14ac:dyDescent="0.2">
      <c r="C1095" s="9">
        <v>0.6381944444444444</v>
      </c>
      <c r="D1095">
        <v>58.281999999999996</v>
      </c>
      <c r="E1095">
        <v>719</v>
      </c>
      <c r="F1095">
        <v>382.6</v>
      </c>
    </row>
    <row r="1096" spans="3:6" x14ac:dyDescent="0.2">
      <c r="C1096" s="9">
        <v>0.6381944444444444</v>
      </c>
      <c r="D1096">
        <v>58.881999999999998</v>
      </c>
      <c r="E1096">
        <v>718.8</v>
      </c>
      <c r="F1096">
        <v>382</v>
      </c>
    </row>
    <row r="1097" spans="3:6" x14ac:dyDescent="0.2">
      <c r="C1097" s="9">
        <v>0.6381944444444444</v>
      </c>
      <c r="D1097">
        <v>59.491999999999997</v>
      </c>
      <c r="E1097">
        <v>720</v>
      </c>
      <c r="F1097">
        <v>381.1</v>
      </c>
    </row>
    <row r="1098" spans="3:6" x14ac:dyDescent="0.2">
      <c r="C1098" s="9">
        <v>0.63888888888888895</v>
      </c>
      <c r="D1098">
        <v>0.72</v>
      </c>
      <c r="E1098">
        <v>720.6</v>
      </c>
      <c r="F1098">
        <v>380.8</v>
      </c>
    </row>
    <row r="1099" spans="3:6" x14ac:dyDescent="0.2">
      <c r="C1099" s="9">
        <v>0.63888888888888895</v>
      </c>
      <c r="D1099">
        <v>1.3720000000000001</v>
      </c>
      <c r="E1099">
        <v>720.1</v>
      </c>
      <c r="F1099">
        <v>381.7</v>
      </c>
    </row>
    <row r="1100" spans="3:6" x14ac:dyDescent="0.2">
      <c r="C1100" s="9">
        <v>0.63888888888888895</v>
      </c>
      <c r="D1100">
        <v>1.5620000000000001</v>
      </c>
      <c r="E1100">
        <v>720.1</v>
      </c>
      <c r="F1100">
        <v>381.3</v>
      </c>
    </row>
    <row r="1101" spans="3:6" x14ac:dyDescent="0.2">
      <c r="C1101" s="9">
        <v>0.63888888888888895</v>
      </c>
      <c r="D1101">
        <v>1.8620000000000001</v>
      </c>
      <c r="E1101">
        <v>720.3</v>
      </c>
      <c r="F1101">
        <v>381.1</v>
      </c>
    </row>
    <row r="1102" spans="3:6" x14ac:dyDescent="0.2">
      <c r="C1102" s="9">
        <v>0.63888888888888895</v>
      </c>
      <c r="D1102">
        <v>2.1720000000000002</v>
      </c>
      <c r="E1102">
        <v>720.2</v>
      </c>
      <c r="F1102">
        <v>381.1</v>
      </c>
    </row>
    <row r="1103" spans="3:6" x14ac:dyDescent="0.2">
      <c r="C1103" s="9">
        <v>0.63888888888888895</v>
      </c>
      <c r="D1103">
        <v>2.4620000000000002</v>
      </c>
      <c r="E1103">
        <v>720</v>
      </c>
      <c r="F1103">
        <v>381.2</v>
      </c>
    </row>
  </sheetData>
  <mergeCells count="1">
    <mergeCell ref="I10:L10"/>
  </mergeCells>
  <phoneticPr fontId="3" type="noConversion"/>
  <pageMargins left="0.25" right="0.25" top="0.75" bottom="0.75" header="0.3" footer="0.3"/>
  <pageSetup paperSize="9" orientation="landscape" r:id="rId1"/>
  <headerFooter alignWithMargins="0">
    <oddHeader>&amp;CANIPROP GbR
Messprotokoll und Auswertung für Waage GWK3&amp;RMessung vom 18.02.2018</oddHeader>
    <oddFooter>&amp;LSeite &amp;P</oddFooter>
  </headerFooter>
  <rowBreaks count="16" manualBreakCount="16">
    <brk id="231" max="16383" man="1"/>
    <brk id="266" max="16383" man="1"/>
    <brk id="304" max="16383" man="1"/>
    <brk id="338" max="16383" man="1"/>
    <brk id="375" max="16383" man="1"/>
    <brk id="410" max="16383" man="1"/>
    <brk id="711" max="11" man="1"/>
    <brk id="761" max="11" man="1"/>
    <brk id="800" max="16383" man="1"/>
    <brk id="839" max="16383" man="1"/>
    <brk id="878" max="11" man="1"/>
    <brk id="917" max="16383" man="1"/>
    <brk id="956" max="11" man="1"/>
    <brk id="995" max="11" man="1"/>
    <brk id="1034" max="11" man="1"/>
    <brk id="10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Q13" sqref="Q13"/>
    </sheetView>
  </sheetViews>
  <sheetFormatPr baseColWidth="10" defaultRowHeight="12.75" x14ac:dyDescent="0.2"/>
  <sheetData>
    <row r="1" spans="1:12" s="2" customFormat="1" ht="20.45" customHeight="1" x14ac:dyDescent="0.2">
      <c r="A1" s="2" t="s">
        <v>46</v>
      </c>
      <c r="D1" s="20"/>
      <c r="F1" s="18">
        <v>43149</v>
      </c>
      <c r="G1" s="10"/>
      <c r="H1" s="10"/>
      <c r="K1" s="20"/>
      <c r="L1" s="20"/>
    </row>
    <row r="2" spans="1:12" x14ac:dyDescent="0.2">
      <c r="D2" s="21"/>
      <c r="G2" s="11"/>
      <c r="H2" s="11"/>
      <c r="K2" s="21"/>
      <c r="L2" s="21"/>
    </row>
    <row r="3" spans="1:12" x14ac:dyDescent="0.2">
      <c r="B3" s="1" t="s">
        <v>13</v>
      </c>
      <c r="C3">
        <v>9.8065999999999995</v>
      </c>
      <c r="D3" s="21" t="s">
        <v>14</v>
      </c>
      <c r="E3" s="18" t="s">
        <v>30</v>
      </c>
      <c r="G3" s="11"/>
      <c r="H3" s="11"/>
      <c r="I3" s="65"/>
      <c r="J3" s="30"/>
      <c r="K3" s="31"/>
      <c r="L3" s="38"/>
    </row>
    <row r="4" spans="1:12" x14ac:dyDescent="0.2">
      <c r="B4" s="1" t="s">
        <v>15</v>
      </c>
      <c r="C4">
        <v>0.3</v>
      </c>
      <c r="D4" s="21" t="s">
        <v>16</v>
      </c>
      <c r="E4" s="18" t="s">
        <v>31</v>
      </c>
      <c r="G4" s="19"/>
      <c r="H4" s="11"/>
      <c r="I4" s="29"/>
      <c r="J4" s="30"/>
      <c r="K4" s="31"/>
      <c r="L4" s="38"/>
    </row>
    <row r="5" spans="1:12" x14ac:dyDescent="0.2">
      <c r="B5" s="1" t="s">
        <v>17</v>
      </c>
      <c r="C5">
        <v>7.4999999999999997E-2</v>
      </c>
      <c r="D5" s="21" t="s">
        <v>18</v>
      </c>
      <c r="E5" s="18" t="s">
        <v>32</v>
      </c>
      <c r="G5" s="19" t="s">
        <v>1</v>
      </c>
      <c r="H5" s="11"/>
      <c r="I5" s="29"/>
      <c r="J5" s="66"/>
      <c r="K5" s="67"/>
      <c r="L5" s="38"/>
    </row>
    <row r="6" spans="1:12" x14ac:dyDescent="0.2">
      <c r="B6" s="1" t="s">
        <v>19</v>
      </c>
      <c r="C6">
        <f>C4*C5</f>
        <v>2.2499999999999999E-2</v>
      </c>
      <c r="D6" s="21" t="s">
        <v>20</v>
      </c>
      <c r="E6" s="18" t="s">
        <v>33</v>
      </c>
      <c r="G6" s="11"/>
      <c r="H6" s="11"/>
      <c r="I6" s="29"/>
      <c r="J6" s="68"/>
      <c r="K6" s="68"/>
      <c r="L6" s="69"/>
    </row>
    <row r="7" spans="1:12" x14ac:dyDescent="0.2">
      <c r="B7" s="17" t="s">
        <v>29</v>
      </c>
      <c r="C7">
        <v>1.2</v>
      </c>
      <c r="D7" s="24" t="s">
        <v>35</v>
      </c>
      <c r="E7" s="18" t="s">
        <v>34</v>
      </c>
      <c r="G7" s="11"/>
      <c r="H7" s="11"/>
      <c r="I7" s="29"/>
      <c r="J7" s="30"/>
      <c r="K7" s="38"/>
      <c r="L7" s="38"/>
    </row>
    <row r="8" spans="1:12" x14ac:dyDescent="0.2">
      <c r="B8" s="16" t="s">
        <v>36</v>
      </c>
      <c r="C8">
        <f>1/2*C7*C6</f>
        <v>1.35E-2</v>
      </c>
      <c r="D8" s="24" t="s">
        <v>42</v>
      </c>
      <c r="E8">
        <f>C8*1000</f>
        <v>13.5</v>
      </c>
      <c r="F8" s="19" t="s">
        <v>37</v>
      </c>
      <c r="G8" s="11"/>
      <c r="H8" s="19" t="s">
        <v>1</v>
      </c>
      <c r="I8" s="29"/>
      <c r="J8" s="30"/>
      <c r="K8" s="31"/>
      <c r="L8" s="31"/>
    </row>
    <row r="9" spans="1:12" s="8" customFormat="1" x14ac:dyDescent="0.2">
      <c r="A9" s="7" t="s">
        <v>9</v>
      </c>
      <c r="B9" s="7" t="s">
        <v>12</v>
      </c>
      <c r="C9" s="3" t="s">
        <v>3</v>
      </c>
      <c r="D9" s="25" t="s">
        <v>4</v>
      </c>
      <c r="E9" s="3" t="s">
        <v>2</v>
      </c>
      <c r="F9" s="3" t="s">
        <v>0</v>
      </c>
      <c r="G9" s="12" t="s">
        <v>21</v>
      </c>
      <c r="H9" s="12" t="s">
        <v>22</v>
      </c>
      <c r="I9" s="14" t="s">
        <v>24</v>
      </c>
      <c r="J9" s="14" t="s">
        <v>25</v>
      </c>
      <c r="K9" s="22" t="s">
        <v>26</v>
      </c>
      <c r="L9" s="22" t="s">
        <v>27</v>
      </c>
    </row>
    <row r="10" spans="1:12" s="5" customFormat="1" x14ac:dyDescent="0.2">
      <c r="A10" s="6" t="s">
        <v>10</v>
      </c>
      <c r="B10" s="6" t="s">
        <v>11</v>
      </c>
      <c r="C10" s="4" t="s">
        <v>5</v>
      </c>
      <c r="D10" s="26" t="s">
        <v>6</v>
      </c>
      <c r="E10" s="4" t="s">
        <v>7</v>
      </c>
      <c r="F10" s="4" t="s">
        <v>8</v>
      </c>
      <c r="G10" s="13" t="s">
        <v>23</v>
      </c>
      <c r="H10" s="13" t="s">
        <v>23</v>
      </c>
      <c r="I10" s="15" t="s">
        <v>23</v>
      </c>
      <c r="J10" s="15" t="s">
        <v>23</v>
      </c>
      <c r="K10" s="23" t="s">
        <v>28</v>
      </c>
      <c r="L10" s="23" t="s">
        <v>28</v>
      </c>
    </row>
    <row r="11" spans="1:12" x14ac:dyDescent="0.2">
      <c r="A11" s="27">
        <v>12</v>
      </c>
      <c r="B11" s="27">
        <v>-90</v>
      </c>
      <c r="C11" s="76">
        <v>0.57916666666666672</v>
      </c>
      <c r="D11" s="27">
        <v>45.423999999999999</v>
      </c>
      <c r="E11" s="27">
        <v>620.4</v>
      </c>
      <c r="F11" s="27">
        <v>621.20000000000005</v>
      </c>
      <c r="G11" s="77">
        <v>7.6001150000031217</v>
      </c>
      <c r="H11" s="77">
        <v>2512.9412499999999</v>
      </c>
      <c r="I11" s="77">
        <v>-31.757039666659708</v>
      </c>
      <c r="J11" s="77">
        <v>2262.3989643333316</v>
      </c>
      <c r="K11" s="28">
        <v>-1.6335925754454583E-2</v>
      </c>
      <c r="L11" s="28">
        <v>1.1637854754801089</v>
      </c>
    </row>
    <row r="12" spans="1:12" x14ac:dyDescent="0.2">
      <c r="A12" s="27">
        <v>12</v>
      </c>
      <c r="B12" s="27">
        <v>-60</v>
      </c>
      <c r="C12" s="76">
        <v>0.57847222222222217</v>
      </c>
      <c r="D12" s="27">
        <v>38.613</v>
      </c>
      <c r="E12" s="27">
        <v>762.2</v>
      </c>
      <c r="F12" s="27">
        <v>569.4</v>
      </c>
      <c r="G12" s="77">
        <v>-874.99388499999679</v>
      </c>
      <c r="H12" s="77">
        <v>2004.9593699999991</v>
      </c>
      <c r="I12" s="77">
        <v>-925.54690799999298</v>
      </c>
      <c r="J12" s="77">
        <v>1765.6946743333308</v>
      </c>
      <c r="K12" s="28">
        <v>-0.47610437654320625</v>
      </c>
      <c r="L12" s="28">
        <v>0.90827915346364752</v>
      </c>
    </row>
    <row r="13" spans="1:12" x14ac:dyDescent="0.2">
      <c r="A13" s="27">
        <v>12</v>
      </c>
      <c r="B13" s="27">
        <v>-50</v>
      </c>
      <c r="C13" s="76">
        <v>0.57777777777777783</v>
      </c>
      <c r="D13" s="27">
        <v>38.43</v>
      </c>
      <c r="E13" s="27">
        <v>812.1</v>
      </c>
      <c r="F13" s="27">
        <v>542.29999999999995</v>
      </c>
      <c r="G13" s="77">
        <v>-1098.5843649999963</v>
      </c>
      <c r="H13" s="77">
        <v>1739.200509999999</v>
      </c>
      <c r="I13" s="77">
        <v>-1135.9801996666595</v>
      </c>
      <c r="J13" s="77">
        <v>1487.7592859999979</v>
      </c>
      <c r="K13" s="28">
        <v>-0.58435195456103883</v>
      </c>
      <c r="L13" s="28">
        <v>0.76530827469135698</v>
      </c>
    </row>
    <row r="14" spans="1:12" x14ac:dyDescent="0.2">
      <c r="A14" s="27">
        <v>12</v>
      </c>
      <c r="B14" s="27">
        <v>-40</v>
      </c>
      <c r="C14" s="76">
        <v>0.57708333333333328</v>
      </c>
      <c r="D14" s="27">
        <v>37.872999999999998</v>
      </c>
      <c r="E14" s="27">
        <v>855.1</v>
      </c>
      <c r="F14" s="27">
        <v>512.29999999999995</v>
      </c>
      <c r="G14" s="77">
        <v>-1226.0701649999965</v>
      </c>
      <c r="H14" s="77">
        <v>1445.0025099999991</v>
      </c>
      <c r="I14" s="77">
        <v>-1271.2295579999929</v>
      </c>
      <c r="J14" s="77">
        <v>1197.9742559999979</v>
      </c>
      <c r="K14" s="28">
        <v>-0.65392466975308283</v>
      </c>
      <c r="L14" s="28">
        <v>0.61624190123456679</v>
      </c>
    </row>
    <row r="15" spans="1:12" x14ac:dyDescent="0.2">
      <c r="A15" s="27">
        <v>12</v>
      </c>
      <c r="B15" s="27">
        <v>-38</v>
      </c>
      <c r="C15" s="76">
        <v>0.57638888888888895</v>
      </c>
      <c r="D15" s="27">
        <v>35.832999999999998</v>
      </c>
      <c r="E15" s="27">
        <v>864.4</v>
      </c>
      <c r="F15" s="27">
        <v>508.3</v>
      </c>
      <c r="G15" s="77">
        <v>-1278.0451449999964</v>
      </c>
      <c r="H15" s="77">
        <v>1405.7761099999996</v>
      </c>
      <c r="I15" s="77">
        <v>-1296.6449963333264</v>
      </c>
      <c r="J15" s="77">
        <v>1148.5326476666648</v>
      </c>
      <c r="K15" s="28">
        <v>-0.66699845490397447</v>
      </c>
      <c r="L15" s="28">
        <v>0.59080897513717323</v>
      </c>
    </row>
    <row r="16" spans="1:12" x14ac:dyDescent="0.2">
      <c r="A16" s="27">
        <v>12</v>
      </c>
      <c r="B16" s="27">
        <v>-36</v>
      </c>
      <c r="C16" s="76">
        <v>0.5756944444444444</v>
      </c>
      <c r="D16" s="27">
        <v>32.953000000000003</v>
      </c>
      <c r="E16" s="27">
        <v>872.3</v>
      </c>
      <c r="F16" s="27">
        <v>502.8</v>
      </c>
      <c r="G16" s="77">
        <v>-1301.5809849999962</v>
      </c>
      <c r="H16" s="77">
        <v>1351.8398099999995</v>
      </c>
      <c r="I16" s="77">
        <v>-1320.3442796666598</v>
      </c>
      <c r="J16" s="77">
        <v>1089.6930476666646</v>
      </c>
      <c r="K16" s="28">
        <v>-0.67918944427297312</v>
      </c>
      <c r="L16" s="28">
        <v>0.56054169118655583</v>
      </c>
    </row>
    <row r="17" spans="1:12" x14ac:dyDescent="0.2">
      <c r="A17" s="27">
        <v>12</v>
      </c>
      <c r="B17" s="27">
        <v>-34</v>
      </c>
      <c r="C17" s="76">
        <v>0.57499999999999996</v>
      </c>
      <c r="D17" s="27">
        <v>24.332999999999998</v>
      </c>
      <c r="E17" s="27">
        <v>880.8</v>
      </c>
      <c r="F17" s="27">
        <v>495</v>
      </c>
      <c r="G17" s="77">
        <v>-1308.4456049999962</v>
      </c>
      <c r="H17" s="77">
        <v>1275.3483299999996</v>
      </c>
      <c r="I17" s="77">
        <v>-1365.9078234545384</v>
      </c>
      <c r="J17" s="77">
        <v>1045.5484891818162</v>
      </c>
      <c r="K17" s="28">
        <v>-0.70262748120089424</v>
      </c>
      <c r="L17" s="28">
        <v>0.53783358497007006</v>
      </c>
    </row>
    <row r="18" spans="1:12" x14ac:dyDescent="0.2">
      <c r="A18" s="27">
        <v>12</v>
      </c>
      <c r="B18" s="27">
        <v>-32</v>
      </c>
      <c r="C18" s="76">
        <v>0.57430555555555551</v>
      </c>
      <c r="D18" s="27">
        <v>20.263000000000002</v>
      </c>
      <c r="E18" s="27">
        <v>887.3</v>
      </c>
      <c r="F18" s="27">
        <v>488.8</v>
      </c>
      <c r="G18" s="77">
        <v>-1311.3875849999963</v>
      </c>
      <c r="H18" s="77">
        <v>1214.5474099999997</v>
      </c>
      <c r="I18" s="77">
        <v>-1377.0591163333265</v>
      </c>
      <c r="J18" s="77">
        <v>994.07869766666477</v>
      </c>
      <c r="K18" s="28">
        <v>-0.70836374296981819</v>
      </c>
      <c r="L18" s="28">
        <v>0.51135735476680289</v>
      </c>
    </row>
    <row r="19" spans="1:12" x14ac:dyDescent="0.2">
      <c r="A19" s="27">
        <v>12</v>
      </c>
      <c r="B19" s="27">
        <v>-30</v>
      </c>
      <c r="C19" s="76">
        <v>0.57361111111111118</v>
      </c>
      <c r="D19" s="27">
        <v>23.343</v>
      </c>
      <c r="E19" s="27">
        <v>895</v>
      </c>
      <c r="F19" s="27">
        <v>485.1</v>
      </c>
      <c r="G19" s="77">
        <v>-1350.6139849999968</v>
      </c>
      <c r="H19" s="77">
        <v>1178.2629899999997</v>
      </c>
      <c r="I19" s="77">
        <v>-1409.7477829999932</v>
      </c>
      <c r="J19" s="77">
        <v>949.05005933333109</v>
      </c>
      <c r="K19" s="28">
        <v>-0.72517890072016111</v>
      </c>
      <c r="L19" s="28">
        <v>0.48819447496570528</v>
      </c>
    </row>
    <row r="20" spans="1:12" x14ac:dyDescent="0.2">
      <c r="A20" s="27">
        <v>12</v>
      </c>
      <c r="B20" s="27">
        <v>-28</v>
      </c>
      <c r="C20" s="76">
        <v>0.57291666666666663</v>
      </c>
      <c r="D20" s="27">
        <v>15.3</v>
      </c>
      <c r="E20" s="27">
        <v>901.6</v>
      </c>
      <c r="F20" s="27">
        <v>480.2</v>
      </c>
      <c r="G20" s="77">
        <v>-1367.2852049999967</v>
      </c>
      <c r="H20" s="77">
        <v>1130.2106499999993</v>
      </c>
      <c r="I20" s="77">
        <v>-1406.5606379999929</v>
      </c>
      <c r="J20" s="77">
        <v>886.94159266666429</v>
      </c>
      <c r="K20" s="28">
        <v>-0.72353942283950246</v>
      </c>
      <c r="L20" s="28">
        <v>0.45624567524005366</v>
      </c>
    </row>
    <row r="21" spans="1:12" x14ac:dyDescent="0.2">
      <c r="A21" s="27">
        <v>12</v>
      </c>
      <c r="B21" s="27">
        <v>-26</v>
      </c>
      <c r="C21" s="76">
        <v>0.57222222222222219</v>
      </c>
      <c r="D21" s="27">
        <v>8.8330000000000002</v>
      </c>
      <c r="E21" s="27">
        <v>909.6</v>
      </c>
      <c r="F21" s="27">
        <v>475.6</v>
      </c>
      <c r="G21" s="77">
        <v>-1400.6276449999971</v>
      </c>
      <c r="H21" s="77">
        <v>1085.1002899999996</v>
      </c>
      <c r="I21" s="77">
        <v>-1409.4134670909023</v>
      </c>
      <c r="J21" s="77">
        <v>826.32640372727042</v>
      </c>
      <c r="K21" s="28">
        <v>-0.72500692751589624</v>
      </c>
      <c r="L21" s="28">
        <v>0.42506502249345185</v>
      </c>
    </row>
    <row r="22" spans="1:12" x14ac:dyDescent="0.2">
      <c r="A22" s="27">
        <v>12</v>
      </c>
      <c r="B22" s="27">
        <v>-24</v>
      </c>
      <c r="C22" s="76">
        <v>0.57152777777777775</v>
      </c>
      <c r="D22" s="27">
        <v>8.593</v>
      </c>
      <c r="E22" s="27">
        <v>914.9</v>
      </c>
      <c r="F22" s="27">
        <v>468.7</v>
      </c>
      <c r="G22" s="77">
        <v>-1384.9370849999962</v>
      </c>
      <c r="H22" s="77">
        <v>1017.4347499999994</v>
      </c>
      <c r="I22" s="77">
        <v>-1420.6984863333264</v>
      </c>
      <c r="J22" s="77">
        <v>774.98290933333124</v>
      </c>
      <c r="K22" s="28">
        <v>-0.73081197856652591</v>
      </c>
      <c r="L22" s="28">
        <v>0.39865375994512925</v>
      </c>
    </row>
    <row r="23" spans="1:12" x14ac:dyDescent="0.2">
      <c r="A23" s="27">
        <v>12</v>
      </c>
      <c r="B23" s="27">
        <v>-22</v>
      </c>
      <c r="C23" s="76">
        <v>0.5708333333333333</v>
      </c>
      <c r="D23" s="27">
        <v>7.4420000000000002</v>
      </c>
      <c r="E23" s="27">
        <v>922.7</v>
      </c>
      <c r="F23" s="27">
        <v>462.5</v>
      </c>
      <c r="G23" s="77">
        <v>-1400.6276449999971</v>
      </c>
      <c r="H23" s="77">
        <v>956.63382999999953</v>
      </c>
      <c r="I23" s="77">
        <v>-1425.7652296666595</v>
      </c>
      <c r="J23" s="77">
        <v>702.41406933333133</v>
      </c>
      <c r="K23" s="28">
        <v>-0.73341832801782891</v>
      </c>
      <c r="L23" s="28">
        <v>0.36132410973936796</v>
      </c>
    </row>
    <row r="24" spans="1:12" x14ac:dyDescent="0.2">
      <c r="A24" s="27">
        <v>12</v>
      </c>
      <c r="B24" s="27">
        <v>-20</v>
      </c>
      <c r="C24" s="76">
        <v>0.57013888888888886</v>
      </c>
      <c r="D24" s="27">
        <v>12.571999999999999</v>
      </c>
      <c r="E24" s="27">
        <v>929.2</v>
      </c>
      <c r="F24" s="27">
        <v>457.6</v>
      </c>
      <c r="G24" s="77">
        <v>-1416.3182049999973</v>
      </c>
      <c r="H24" s="77">
        <v>908.58148999999969</v>
      </c>
      <c r="I24" s="77">
        <v>-1450.4451729999935</v>
      </c>
      <c r="J24" s="77">
        <v>664.33177266666462</v>
      </c>
      <c r="K24" s="28">
        <v>-0.74611377211933816</v>
      </c>
      <c r="L24" s="28">
        <v>0.34173445096021843</v>
      </c>
    </row>
    <row r="25" spans="1:12" x14ac:dyDescent="0.2">
      <c r="A25" s="27">
        <v>12</v>
      </c>
      <c r="B25" s="27">
        <v>-18</v>
      </c>
      <c r="C25" s="76">
        <v>0.56944444444444442</v>
      </c>
      <c r="D25" s="27">
        <v>0.63200000000000001</v>
      </c>
      <c r="E25" s="27">
        <v>934.9</v>
      </c>
      <c r="F25" s="27">
        <v>451.5</v>
      </c>
      <c r="G25" s="77">
        <v>-1412.3955649999964</v>
      </c>
      <c r="H25" s="77">
        <v>848.7612299999995</v>
      </c>
      <c r="I25" s="77">
        <v>-1453.3054313333269</v>
      </c>
      <c r="J25" s="77">
        <v>602.38674933333141</v>
      </c>
      <c r="K25" s="28">
        <v>-0.74758509842249321</v>
      </c>
      <c r="L25" s="28">
        <v>0.30986972702331861</v>
      </c>
    </row>
    <row r="26" spans="1:12" x14ac:dyDescent="0.2">
      <c r="A26" s="27">
        <v>12</v>
      </c>
      <c r="B26" s="27">
        <v>-16</v>
      </c>
      <c r="C26" s="76">
        <v>0.56874999999999998</v>
      </c>
      <c r="D26" s="27">
        <v>0.14199999999999999</v>
      </c>
      <c r="E26" s="27">
        <v>941.6</v>
      </c>
      <c r="F26" s="27">
        <v>443.5</v>
      </c>
      <c r="G26" s="77">
        <v>-1399.6469849999969</v>
      </c>
      <c r="H26" s="77">
        <v>770.30842999999948</v>
      </c>
      <c r="I26" s="77">
        <v>-1440.8837379999934</v>
      </c>
      <c r="J26" s="77">
        <v>530.47168266666495</v>
      </c>
      <c r="K26" s="28">
        <v>-0.74119533847736285</v>
      </c>
      <c r="L26" s="28">
        <v>0.27287637997256425</v>
      </c>
    </row>
    <row r="27" spans="1:12" x14ac:dyDescent="0.2">
      <c r="A27" s="27">
        <v>12</v>
      </c>
      <c r="B27" s="27">
        <v>-14</v>
      </c>
      <c r="C27" s="76">
        <v>0.56805555555555554</v>
      </c>
      <c r="D27" s="27">
        <v>5.5620000000000003</v>
      </c>
      <c r="E27" s="27">
        <v>945.2</v>
      </c>
      <c r="F27" s="27">
        <v>438.1</v>
      </c>
      <c r="G27" s="77">
        <v>-1381.9951049999972</v>
      </c>
      <c r="H27" s="77">
        <v>717.3527899999998</v>
      </c>
      <c r="I27" s="77">
        <v>-1414.9779696666599</v>
      </c>
      <c r="J27" s="77">
        <v>463.54163766666483</v>
      </c>
      <c r="K27" s="28">
        <v>-0.72786932596021603</v>
      </c>
      <c r="L27" s="28">
        <v>0.23844734447873706</v>
      </c>
    </row>
    <row r="28" spans="1:12" x14ac:dyDescent="0.2">
      <c r="A28" s="27">
        <v>12</v>
      </c>
      <c r="B28" s="27">
        <v>-12</v>
      </c>
      <c r="C28" s="76">
        <v>0.56736111111111109</v>
      </c>
      <c r="D28" s="27">
        <v>2.3220000000000001</v>
      </c>
      <c r="E28" s="27">
        <v>947.7</v>
      </c>
      <c r="F28" s="27">
        <v>429.1</v>
      </c>
      <c r="G28" s="77">
        <v>-1318.2522049999973</v>
      </c>
      <c r="H28" s="77">
        <v>629.09338999999977</v>
      </c>
      <c r="I28" s="77">
        <v>-1356.9555863333269</v>
      </c>
      <c r="J28" s="77">
        <v>392.5255093333314</v>
      </c>
      <c r="K28" s="28">
        <v>-0.69802242095335743</v>
      </c>
      <c r="L28" s="28">
        <v>0.20191641426611698</v>
      </c>
    </row>
    <row r="29" spans="1:12" x14ac:dyDescent="0.2">
      <c r="A29" s="27">
        <v>12</v>
      </c>
      <c r="B29" s="27">
        <v>-10</v>
      </c>
      <c r="C29" s="76">
        <v>0.56597222222222221</v>
      </c>
      <c r="D29" s="27">
        <v>57.902000000000001</v>
      </c>
      <c r="E29" s="27">
        <v>942.5</v>
      </c>
      <c r="F29" s="27">
        <v>419.8</v>
      </c>
      <c r="G29" s="77">
        <v>-1176.0565049999966</v>
      </c>
      <c r="H29" s="77">
        <v>537.89200999999969</v>
      </c>
      <c r="I29" s="77">
        <v>-1205.6887813333267</v>
      </c>
      <c r="J29" s="77">
        <v>295.1950043333315</v>
      </c>
      <c r="K29" s="28">
        <v>-0.6202102784636454</v>
      </c>
      <c r="L29" s="28">
        <v>0.15184928206447093</v>
      </c>
    </row>
    <row r="30" spans="1:12" x14ac:dyDescent="0.2">
      <c r="A30" s="27">
        <v>12</v>
      </c>
      <c r="B30" s="27">
        <v>-8</v>
      </c>
      <c r="C30" s="76">
        <v>0.56527777777777777</v>
      </c>
      <c r="D30" s="27">
        <v>48.692</v>
      </c>
      <c r="E30" s="27">
        <v>930</v>
      </c>
      <c r="F30" s="27">
        <v>411.3</v>
      </c>
      <c r="G30" s="77">
        <v>-970.11790499999677</v>
      </c>
      <c r="H30" s="77">
        <v>454.53590999999966</v>
      </c>
      <c r="I30" s="77">
        <v>-996.39959299999282</v>
      </c>
      <c r="J30" s="77">
        <v>205.13772766666466</v>
      </c>
      <c r="K30" s="28">
        <v>-0.51255123096707444</v>
      </c>
      <c r="L30" s="28">
        <v>0.10552352246227606</v>
      </c>
    </row>
    <row r="31" spans="1:12" x14ac:dyDescent="0.2">
      <c r="A31" s="27">
        <v>12</v>
      </c>
      <c r="B31" s="27">
        <v>-6</v>
      </c>
      <c r="C31" s="76">
        <v>0.56458333333333333</v>
      </c>
      <c r="D31" s="27">
        <v>51.692</v>
      </c>
      <c r="E31" s="27">
        <v>912.3</v>
      </c>
      <c r="F31" s="27">
        <v>404.9</v>
      </c>
      <c r="G31" s="77">
        <v>-733.77884499999595</v>
      </c>
      <c r="H31" s="77">
        <v>391.7736699999993</v>
      </c>
      <c r="I31" s="77">
        <v>-761.85840966666001</v>
      </c>
      <c r="J31" s="77">
        <v>150.71109766666461</v>
      </c>
      <c r="K31" s="28">
        <v>-0.39190247410836421</v>
      </c>
      <c r="L31" s="28">
        <v>7.7526284807955051E-2</v>
      </c>
    </row>
    <row r="32" spans="1:12" x14ac:dyDescent="0.2">
      <c r="A32" s="27">
        <v>12</v>
      </c>
      <c r="B32" s="27">
        <v>-4</v>
      </c>
      <c r="C32" s="76">
        <v>0.56388888888888888</v>
      </c>
      <c r="D32" s="27">
        <v>52.332000000000001</v>
      </c>
      <c r="E32" s="27">
        <v>893.6</v>
      </c>
      <c r="F32" s="27">
        <v>400.4</v>
      </c>
      <c r="G32" s="77">
        <v>-506.26572499999662</v>
      </c>
      <c r="H32" s="77">
        <v>347.64396999999934</v>
      </c>
      <c r="I32" s="77">
        <v>-526.90861799999311</v>
      </c>
      <c r="J32" s="77">
        <v>112.79224433333138</v>
      </c>
      <c r="K32" s="28">
        <v>-0.27104352777777424</v>
      </c>
      <c r="L32" s="28">
        <v>5.8020701817557294E-2</v>
      </c>
    </row>
    <row r="33" spans="1:12" x14ac:dyDescent="0.2">
      <c r="A33" s="27">
        <v>12</v>
      </c>
      <c r="B33" s="27">
        <v>-2</v>
      </c>
      <c r="C33" s="76">
        <v>0.56319444444444444</v>
      </c>
      <c r="D33" s="27">
        <v>45.981999999999999</v>
      </c>
      <c r="E33" s="27">
        <v>869.4</v>
      </c>
      <c r="F33" s="27">
        <v>399.8</v>
      </c>
      <c r="G33" s="77">
        <v>-263.06204499999654</v>
      </c>
      <c r="H33" s="77">
        <v>341.76000999999962</v>
      </c>
      <c r="I33" s="77">
        <v>-298.49655966665989</v>
      </c>
      <c r="J33" s="77">
        <v>93.914539333331277</v>
      </c>
      <c r="K33" s="28">
        <v>-0.15354761299725303</v>
      </c>
      <c r="L33" s="28">
        <v>4.8309948216734198E-2</v>
      </c>
    </row>
    <row r="34" spans="1:12" x14ac:dyDescent="0.2">
      <c r="A34" s="27">
        <v>12</v>
      </c>
      <c r="B34" s="27">
        <v>0</v>
      </c>
      <c r="C34" s="76">
        <v>0.54027777777777775</v>
      </c>
      <c r="D34" s="27">
        <v>27.449000000000002</v>
      </c>
      <c r="E34" s="27">
        <v>854.6</v>
      </c>
      <c r="F34" s="27">
        <v>398.1</v>
      </c>
      <c r="G34" s="77">
        <v>-101.25314499999709</v>
      </c>
      <c r="H34" s="77">
        <v>325.08878999999979</v>
      </c>
      <c r="I34" s="77">
        <v>-156.46430299999321</v>
      </c>
      <c r="J34" s="77">
        <v>84.189660999998125</v>
      </c>
      <c r="K34" s="28">
        <v>-8.0485752572012972E-2</v>
      </c>
      <c r="L34" s="28">
        <v>4.3307438786007263E-2</v>
      </c>
    </row>
    <row r="35" spans="1:12" x14ac:dyDescent="0.2">
      <c r="A35" s="27">
        <v>12</v>
      </c>
      <c r="B35" s="27">
        <v>0</v>
      </c>
      <c r="C35" s="76">
        <v>0.5625</v>
      </c>
      <c r="D35" s="27">
        <v>28.721</v>
      </c>
      <c r="E35" s="27">
        <v>849.6</v>
      </c>
      <c r="F35" s="27">
        <v>399.6</v>
      </c>
      <c r="G35" s="77">
        <v>-66.930044999997094</v>
      </c>
      <c r="H35" s="77">
        <v>339.79868999999974</v>
      </c>
      <c r="I35" s="77">
        <v>-96.398877999993204</v>
      </c>
      <c r="J35" s="77">
        <v>97.101684333331264</v>
      </c>
      <c r="K35" s="28">
        <v>-4.9587900205757818E-2</v>
      </c>
      <c r="L35" s="28">
        <v>4.9949426097392627E-2</v>
      </c>
    </row>
    <row r="36" spans="1:12" x14ac:dyDescent="0.2">
      <c r="A36" s="27">
        <v>12</v>
      </c>
      <c r="B36" s="27">
        <v>0</v>
      </c>
      <c r="C36" s="76">
        <v>0.57986111111111105</v>
      </c>
      <c r="D36" s="27">
        <v>57.853999999999999</v>
      </c>
      <c r="E36" s="27">
        <v>851.3</v>
      </c>
      <c r="F36" s="27">
        <v>398.7</v>
      </c>
      <c r="G36" s="77">
        <v>-74.775324999996101</v>
      </c>
      <c r="H36" s="77">
        <v>330.97274999999945</v>
      </c>
      <c r="I36" s="77">
        <v>-129.49615299999294</v>
      </c>
      <c r="J36" s="77">
        <v>87.458527666664736</v>
      </c>
      <c r="K36" s="28">
        <v>-6.6613247427979916E-2</v>
      </c>
      <c r="L36" s="28">
        <v>4.498895456104153E-2</v>
      </c>
    </row>
    <row r="37" spans="1:12" x14ac:dyDescent="0.2">
      <c r="A37" s="27">
        <v>12</v>
      </c>
      <c r="B37" s="27">
        <v>2</v>
      </c>
      <c r="C37" s="76">
        <v>0.54236111111111118</v>
      </c>
      <c r="D37" s="27">
        <v>5.2190000000000003</v>
      </c>
      <c r="E37" s="27">
        <v>834.4</v>
      </c>
      <c r="F37" s="27">
        <v>399.5</v>
      </c>
      <c r="G37" s="77">
        <v>83.110935000003565</v>
      </c>
      <c r="H37" s="77">
        <v>338.81802999999951</v>
      </c>
      <c r="I37" s="77">
        <v>60.588443666673683</v>
      </c>
      <c r="J37" s="77">
        <v>90.890837666664595</v>
      </c>
      <c r="K37" s="28">
        <v>3.1166894890264241E-2</v>
      </c>
      <c r="L37" s="28">
        <v>4.6754546124827469E-2</v>
      </c>
    </row>
    <row r="38" spans="1:12" x14ac:dyDescent="0.2">
      <c r="A38" s="27">
        <v>12</v>
      </c>
      <c r="B38" s="27">
        <v>4</v>
      </c>
      <c r="C38" s="76">
        <v>0.54305555555555551</v>
      </c>
      <c r="D38" s="27">
        <v>46.959000000000003</v>
      </c>
      <c r="E38" s="27">
        <v>813.5</v>
      </c>
      <c r="F38" s="27">
        <v>401</v>
      </c>
      <c r="G38" s="77">
        <v>273.35897500000334</v>
      </c>
      <c r="H38" s="77">
        <v>353.52792999999951</v>
      </c>
      <c r="I38" s="77">
        <v>262.93129033334026</v>
      </c>
      <c r="J38" s="77">
        <v>107.15344933333154</v>
      </c>
      <c r="K38" s="28">
        <v>0.13525272136488697</v>
      </c>
      <c r="L38" s="28">
        <v>5.5120087105623217E-2</v>
      </c>
    </row>
    <row r="39" spans="1:12" x14ac:dyDescent="0.2">
      <c r="A39" s="27">
        <v>12</v>
      </c>
      <c r="B39" s="27">
        <v>6</v>
      </c>
      <c r="C39" s="76">
        <v>0.5444444444444444</v>
      </c>
      <c r="D39" s="27">
        <v>8.4190000000000005</v>
      </c>
      <c r="E39" s="27">
        <v>781.3</v>
      </c>
      <c r="F39" s="27">
        <v>404.7</v>
      </c>
      <c r="G39" s="77">
        <v>552.84707500000388</v>
      </c>
      <c r="H39" s="77">
        <v>389.81234999999941</v>
      </c>
      <c r="I39" s="77">
        <v>524.93095366667353</v>
      </c>
      <c r="J39" s="77">
        <v>140.98621933333129</v>
      </c>
      <c r="K39" s="28">
        <v>0.27002621073388555</v>
      </c>
      <c r="L39" s="28">
        <v>7.2523775377228025E-2</v>
      </c>
    </row>
    <row r="40" spans="1:12" x14ac:dyDescent="0.2">
      <c r="A40" s="27">
        <v>12</v>
      </c>
      <c r="B40" s="27">
        <v>8</v>
      </c>
      <c r="C40" s="76">
        <v>0.54513888888888895</v>
      </c>
      <c r="D40" s="27">
        <v>11.638999999999999</v>
      </c>
      <c r="E40" s="27">
        <v>750.6</v>
      </c>
      <c r="F40" s="27">
        <v>410.1</v>
      </c>
      <c r="G40" s="77">
        <v>800.95405500000288</v>
      </c>
      <c r="H40" s="77">
        <v>442.76798999999977</v>
      </c>
      <c r="I40" s="77">
        <v>776.22507866667343</v>
      </c>
      <c r="J40" s="77">
        <v>198.19138599999798</v>
      </c>
      <c r="K40" s="28">
        <v>0.39929273593964681</v>
      </c>
      <c r="L40" s="28">
        <v>0.10195030144032818</v>
      </c>
    </row>
    <row r="41" spans="1:12" x14ac:dyDescent="0.2">
      <c r="A41" s="27">
        <v>12</v>
      </c>
      <c r="B41" s="27">
        <v>10</v>
      </c>
      <c r="C41" s="76">
        <v>0.54652777777777783</v>
      </c>
      <c r="D41" s="27">
        <v>32.43</v>
      </c>
      <c r="E41" s="27">
        <v>721.7</v>
      </c>
      <c r="F41" s="27">
        <v>414.7</v>
      </c>
      <c r="G41" s="77">
        <v>1039.254435000003</v>
      </c>
      <c r="H41" s="77">
        <v>487.87834999999944</v>
      </c>
      <c r="I41" s="77">
        <v>1028.1729770000068</v>
      </c>
      <c r="J41" s="77">
        <v>246.48889099999803</v>
      </c>
      <c r="K41" s="28">
        <v>0.52889556430041496</v>
      </c>
      <c r="L41" s="28">
        <v>0.1267946970164599</v>
      </c>
    </row>
    <row r="42" spans="1:12" x14ac:dyDescent="0.2">
      <c r="A42" s="27">
        <v>12</v>
      </c>
      <c r="B42" s="27">
        <v>12</v>
      </c>
      <c r="C42" s="76">
        <v>0.54722222222222217</v>
      </c>
      <c r="D42" s="27">
        <v>27.6</v>
      </c>
      <c r="E42" s="27">
        <v>686.7</v>
      </c>
      <c r="F42" s="27">
        <v>422.6</v>
      </c>
      <c r="G42" s="77">
        <v>1305.0132950000027</v>
      </c>
      <c r="H42" s="77">
        <v>565.3504899999997</v>
      </c>
      <c r="I42" s="77">
        <v>1259.0366853333401</v>
      </c>
      <c r="J42" s="77">
        <v>313.09204933333132</v>
      </c>
      <c r="K42" s="28">
        <v>0.64765261591221202</v>
      </c>
      <c r="L42" s="28">
        <v>0.1610555809327836</v>
      </c>
    </row>
    <row r="43" spans="1:12" x14ac:dyDescent="0.2">
      <c r="A43" s="27">
        <v>12</v>
      </c>
      <c r="B43" s="27">
        <v>14</v>
      </c>
      <c r="C43" s="76">
        <v>0.54861111111111105</v>
      </c>
      <c r="D43" s="27">
        <v>29.26</v>
      </c>
      <c r="E43" s="27">
        <v>664.5</v>
      </c>
      <c r="F43" s="27">
        <v>429.4</v>
      </c>
      <c r="G43" s="77">
        <v>1456.0349350000035</v>
      </c>
      <c r="H43" s="77">
        <v>632.03536999999926</v>
      </c>
      <c r="I43" s="77">
        <v>1425.0951120000066</v>
      </c>
      <c r="J43" s="77">
        <v>393.83305599999807</v>
      </c>
      <c r="K43" s="28">
        <v>0.73307361728395404</v>
      </c>
      <c r="L43" s="28">
        <v>0.20258902057613068</v>
      </c>
    </row>
    <row r="44" spans="1:12" x14ac:dyDescent="0.2">
      <c r="A44" s="27">
        <v>12</v>
      </c>
      <c r="B44" s="27">
        <v>16</v>
      </c>
      <c r="C44" s="76">
        <v>0.5493055555555556</v>
      </c>
      <c r="D44" s="27">
        <v>46.18</v>
      </c>
      <c r="E44" s="27">
        <v>650.5</v>
      </c>
      <c r="F44" s="27">
        <v>435.8</v>
      </c>
      <c r="G44" s="77">
        <v>1530.5650950000031</v>
      </c>
      <c r="H44" s="77">
        <v>694.79760999999962</v>
      </c>
      <c r="I44" s="77">
        <v>1491.1262186666734</v>
      </c>
      <c r="J44" s="77">
        <v>450.79305766666465</v>
      </c>
      <c r="K44" s="28">
        <v>0.76704023593964676</v>
      </c>
      <c r="L44" s="28">
        <v>0.2318894329561032</v>
      </c>
    </row>
    <row r="45" spans="1:12" x14ac:dyDescent="0.2">
      <c r="A45" s="27">
        <v>12</v>
      </c>
      <c r="B45" s="27">
        <v>18</v>
      </c>
      <c r="C45" s="76">
        <v>0.55000000000000004</v>
      </c>
      <c r="D45" s="27">
        <v>55.4</v>
      </c>
      <c r="E45" s="27">
        <v>640.4</v>
      </c>
      <c r="F45" s="27">
        <v>443</v>
      </c>
      <c r="G45" s="77">
        <v>1559.0042350000035</v>
      </c>
      <c r="H45" s="77">
        <v>765.40512999999953</v>
      </c>
      <c r="I45" s="77">
        <v>1548.5765503333405</v>
      </c>
      <c r="J45" s="77">
        <v>519.11237099999789</v>
      </c>
      <c r="K45" s="28">
        <v>0.79659287568587478</v>
      </c>
      <c r="L45" s="28">
        <v>0.26703311265431989</v>
      </c>
    </row>
    <row r="46" spans="1:12" x14ac:dyDescent="0.2">
      <c r="A46" s="27">
        <v>12</v>
      </c>
      <c r="B46" s="27">
        <v>20</v>
      </c>
      <c r="C46" s="76">
        <v>0.55138888888888882</v>
      </c>
      <c r="D46" s="27">
        <v>6.67</v>
      </c>
      <c r="E46" s="27">
        <v>629.29999999999995</v>
      </c>
      <c r="F46" s="27">
        <v>449</v>
      </c>
      <c r="G46" s="77">
        <v>1609.0178950000038</v>
      </c>
      <c r="H46" s="77">
        <v>824.24472999999955</v>
      </c>
      <c r="I46" s="77">
        <v>1564.6757186666734</v>
      </c>
      <c r="J46" s="77">
        <v>568.88086599999792</v>
      </c>
      <c r="K46" s="28">
        <v>0.80487434087791843</v>
      </c>
      <c r="L46" s="28">
        <v>0.29263419032921706</v>
      </c>
    </row>
    <row r="47" spans="1:12" x14ac:dyDescent="0.2">
      <c r="A47" s="27">
        <v>12</v>
      </c>
      <c r="B47" s="27">
        <v>22</v>
      </c>
      <c r="C47" s="76">
        <v>0.55208333333333337</v>
      </c>
      <c r="D47" s="27">
        <v>10.17</v>
      </c>
      <c r="E47" s="27">
        <v>623.1</v>
      </c>
      <c r="F47" s="27">
        <v>455.6</v>
      </c>
      <c r="G47" s="77">
        <v>1605.0952550000029</v>
      </c>
      <c r="H47" s="77">
        <v>888.96828999999968</v>
      </c>
      <c r="I47" s="77">
        <v>1570.7231220000065</v>
      </c>
      <c r="J47" s="77">
        <v>637.7722309999981</v>
      </c>
      <c r="K47" s="28">
        <v>0.80798514506173169</v>
      </c>
      <c r="L47" s="28">
        <v>0.32807213528806489</v>
      </c>
    </row>
    <row r="48" spans="1:12" x14ac:dyDescent="0.2">
      <c r="A48" s="27">
        <v>12</v>
      </c>
      <c r="B48" s="27">
        <v>24</v>
      </c>
      <c r="C48" s="76">
        <v>0.55277777777777781</v>
      </c>
      <c r="D48" s="27">
        <v>14.52</v>
      </c>
      <c r="E48" s="27">
        <v>616.9</v>
      </c>
      <c r="F48" s="27">
        <v>461</v>
      </c>
      <c r="G48" s="77">
        <v>1612.9405350000036</v>
      </c>
      <c r="H48" s="77">
        <v>941.92392999999947</v>
      </c>
      <c r="I48" s="77">
        <v>1550.9464786666733</v>
      </c>
      <c r="J48" s="77">
        <v>694.16018099999792</v>
      </c>
      <c r="K48" s="28">
        <v>0.79781197462277431</v>
      </c>
      <c r="L48" s="28">
        <v>0.35707828240740636</v>
      </c>
    </row>
    <row r="49" spans="1:12" x14ac:dyDescent="0.2">
      <c r="A49" s="27">
        <v>12</v>
      </c>
      <c r="B49" s="27">
        <v>26</v>
      </c>
      <c r="C49" s="76">
        <v>0.55347222222222225</v>
      </c>
      <c r="D49" s="27">
        <v>19.579999999999998</v>
      </c>
      <c r="E49" s="27">
        <v>618.1</v>
      </c>
      <c r="F49" s="27">
        <v>465.4</v>
      </c>
      <c r="G49" s="77">
        <v>1558.0235750000033</v>
      </c>
      <c r="H49" s="77">
        <v>985.07296999999926</v>
      </c>
      <c r="I49" s="77">
        <v>1533.1311553333401</v>
      </c>
      <c r="J49" s="77">
        <v>748.83197599999812</v>
      </c>
      <c r="K49" s="28">
        <v>0.78864771364883746</v>
      </c>
      <c r="L49" s="28">
        <v>0.385201633744855</v>
      </c>
    </row>
    <row r="50" spans="1:12" x14ac:dyDescent="0.2">
      <c r="A50" s="27">
        <v>12</v>
      </c>
      <c r="B50" s="27">
        <v>28</v>
      </c>
      <c r="C50" s="76">
        <v>0.5541666666666667</v>
      </c>
      <c r="D50" s="27">
        <v>24.3</v>
      </c>
      <c r="E50" s="27">
        <v>618.79999999999995</v>
      </c>
      <c r="F50" s="27">
        <v>469.5</v>
      </c>
      <c r="G50" s="77">
        <v>1510.9518950000038</v>
      </c>
      <c r="H50" s="77">
        <v>1025.2800299999994</v>
      </c>
      <c r="I50" s="77">
        <v>1496.11124033334</v>
      </c>
      <c r="J50" s="77">
        <v>792.22618099999795</v>
      </c>
      <c r="K50" s="28">
        <v>0.76960454749657403</v>
      </c>
      <c r="L50" s="28">
        <v>0.40752375565843518</v>
      </c>
    </row>
    <row r="51" spans="1:12" x14ac:dyDescent="0.2">
      <c r="A51" s="27">
        <v>12</v>
      </c>
      <c r="B51" s="27">
        <v>30</v>
      </c>
      <c r="C51" s="76">
        <v>0.55486111111111114</v>
      </c>
      <c r="D51" s="27">
        <v>26.931000000000001</v>
      </c>
      <c r="E51" s="27">
        <v>608.4</v>
      </c>
      <c r="F51" s="27">
        <v>476.4</v>
      </c>
      <c r="G51" s="77">
        <v>1545.2749950000036</v>
      </c>
      <c r="H51" s="77">
        <v>1092.9455699999992</v>
      </c>
      <c r="I51" s="77">
        <v>1510.7394186666734</v>
      </c>
      <c r="J51" s="77">
        <v>850.82061599999793</v>
      </c>
      <c r="K51" s="28">
        <v>0.77712933058985256</v>
      </c>
      <c r="L51" s="28">
        <v>0.43766492592592487</v>
      </c>
    </row>
    <row r="52" spans="1:12" x14ac:dyDescent="0.2">
      <c r="A52" s="27">
        <v>12</v>
      </c>
      <c r="B52" s="27">
        <v>32</v>
      </c>
      <c r="C52" s="76">
        <v>0.55555555555555558</v>
      </c>
      <c r="D52" s="27">
        <v>35.210999999999999</v>
      </c>
      <c r="E52" s="27">
        <v>597.20000000000005</v>
      </c>
      <c r="F52" s="27">
        <v>484.5</v>
      </c>
      <c r="G52" s="77">
        <v>1575.6754550000028</v>
      </c>
      <c r="H52" s="77">
        <v>1172.3790299999996</v>
      </c>
      <c r="I52" s="77">
        <v>1507.3888303333399</v>
      </c>
      <c r="J52" s="77">
        <v>915.62589766666429</v>
      </c>
      <c r="K52" s="28">
        <v>0.77540577692044232</v>
      </c>
      <c r="L52" s="28">
        <v>0.47100097616597958</v>
      </c>
    </row>
    <row r="53" spans="1:12" x14ac:dyDescent="0.2">
      <c r="A53" s="27">
        <v>12</v>
      </c>
      <c r="B53" s="27">
        <v>34</v>
      </c>
      <c r="C53" s="76">
        <v>0.55625000000000002</v>
      </c>
      <c r="D53" s="27">
        <v>41.381</v>
      </c>
      <c r="E53" s="27">
        <v>595.6</v>
      </c>
      <c r="F53" s="27">
        <v>491.8</v>
      </c>
      <c r="G53" s="77">
        <v>1519.7778350000031</v>
      </c>
      <c r="H53" s="77">
        <v>1243.9672099999996</v>
      </c>
      <c r="I53" s="77">
        <v>1478.6228036666735</v>
      </c>
      <c r="J53" s="77">
        <v>980.4311793333311</v>
      </c>
      <c r="K53" s="28">
        <v>0.76060843810014067</v>
      </c>
      <c r="L53" s="28">
        <v>0.50433702640603451</v>
      </c>
    </row>
    <row r="54" spans="1:12" x14ac:dyDescent="0.2">
      <c r="A54" s="27">
        <v>12</v>
      </c>
      <c r="B54" s="27">
        <v>36</v>
      </c>
      <c r="C54" s="76">
        <v>0.55694444444444446</v>
      </c>
      <c r="D54" s="27">
        <v>45.811</v>
      </c>
      <c r="E54" s="27">
        <v>597.29999999999995</v>
      </c>
      <c r="F54" s="27">
        <v>494.7</v>
      </c>
      <c r="G54" s="77">
        <v>1474.6674750000038</v>
      </c>
      <c r="H54" s="77">
        <v>1272.4063499999993</v>
      </c>
      <c r="I54" s="77">
        <v>1468.3258736666733</v>
      </c>
      <c r="J54" s="77">
        <v>1032.487880999998</v>
      </c>
      <c r="K54" s="28">
        <v>0.75531166340878253</v>
      </c>
      <c r="L54" s="28">
        <v>0.53111516512345569</v>
      </c>
    </row>
    <row r="55" spans="1:12" x14ac:dyDescent="0.2">
      <c r="A55" s="27">
        <v>12</v>
      </c>
      <c r="B55" s="27">
        <v>38</v>
      </c>
      <c r="C55" s="76">
        <v>0.55763888888888891</v>
      </c>
      <c r="D55" s="27">
        <v>38.941000000000003</v>
      </c>
      <c r="E55" s="27">
        <v>579.79999999999995</v>
      </c>
      <c r="F55" s="27">
        <v>505.6</v>
      </c>
      <c r="G55" s="77">
        <v>1539.3910350000035</v>
      </c>
      <c r="H55" s="77">
        <v>1379.2982899999997</v>
      </c>
      <c r="I55" s="77">
        <v>1440.9491153333404</v>
      </c>
      <c r="J55" s="77">
        <v>1098.1921009999978</v>
      </c>
      <c r="K55" s="28">
        <v>0.74122896879287059</v>
      </c>
      <c r="L55" s="28">
        <v>0.56491363220164492</v>
      </c>
    </row>
    <row r="56" spans="1:12" x14ac:dyDescent="0.2">
      <c r="A56" s="27">
        <v>12</v>
      </c>
      <c r="B56" s="27">
        <v>40</v>
      </c>
      <c r="C56" s="76">
        <v>0.55833333333333335</v>
      </c>
      <c r="D56" s="27">
        <v>48.811</v>
      </c>
      <c r="E56" s="27">
        <v>585.20000000000005</v>
      </c>
      <c r="F56" s="27">
        <v>509.2</v>
      </c>
      <c r="G56" s="77">
        <v>1451.1316350000029</v>
      </c>
      <c r="H56" s="77">
        <v>1414.6020499999993</v>
      </c>
      <c r="I56" s="77">
        <v>1418.2304920000067</v>
      </c>
      <c r="J56" s="77">
        <v>1154.0079993333313</v>
      </c>
      <c r="K56" s="28">
        <v>0.72954243415638209</v>
      </c>
      <c r="L56" s="28">
        <v>0.59362551406035557</v>
      </c>
    </row>
    <row r="57" spans="1:12" x14ac:dyDescent="0.2">
      <c r="A57" s="27">
        <v>12</v>
      </c>
      <c r="B57" s="27">
        <v>50</v>
      </c>
      <c r="C57" s="76">
        <v>0.55972222222222223</v>
      </c>
      <c r="D57" s="27">
        <v>13.361000000000001</v>
      </c>
      <c r="E57" s="27">
        <v>568.29999999999995</v>
      </c>
      <c r="F57" s="27">
        <v>538.20000000000005</v>
      </c>
      <c r="G57" s="77">
        <v>1332.4717750000034</v>
      </c>
      <c r="H57" s="77">
        <v>1698.9934499999999</v>
      </c>
      <c r="I57" s="77">
        <v>1305.6180353333398</v>
      </c>
      <c r="J57" s="77">
        <v>1451.8834743333309</v>
      </c>
      <c r="K57" s="28">
        <v>0.67161421570645052</v>
      </c>
      <c r="L57" s="28">
        <v>0.7468536390603554</v>
      </c>
    </row>
    <row r="58" spans="1:12" x14ac:dyDescent="0.2">
      <c r="A58" s="27">
        <v>12</v>
      </c>
      <c r="B58" s="27">
        <v>60</v>
      </c>
      <c r="C58" s="76">
        <v>0.56041666666666667</v>
      </c>
      <c r="D58" s="27">
        <v>31.721</v>
      </c>
      <c r="E58" s="27">
        <v>557.29999999999995</v>
      </c>
      <c r="F58" s="27">
        <v>567.9</v>
      </c>
      <c r="G58" s="77">
        <v>1149.088355000004</v>
      </c>
      <c r="H58" s="77">
        <v>1990.2494699999993</v>
      </c>
      <c r="I58" s="77">
        <v>1095.838517000007</v>
      </c>
      <c r="J58" s="77">
        <v>1725.0790059999979</v>
      </c>
      <c r="K58" s="28">
        <v>0.56370294084362493</v>
      </c>
      <c r="L58" s="28">
        <v>0.88738631995884665</v>
      </c>
    </row>
    <row r="59" spans="1:12" x14ac:dyDescent="0.2">
      <c r="A59" s="27">
        <v>12</v>
      </c>
      <c r="B59" s="27">
        <v>90</v>
      </c>
      <c r="C59" s="76">
        <v>0.56180555555555556</v>
      </c>
      <c r="D59" s="27">
        <v>9.9510000000000005</v>
      </c>
      <c r="E59" s="27">
        <v>611</v>
      </c>
      <c r="F59" s="27">
        <v>610.29999999999995</v>
      </c>
      <c r="G59" s="77">
        <v>206.67409500000377</v>
      </c>
      <c r="H59" s="77">
        <v>2406.049309999999</v>
      </c>
      <c r="I59" s="77">
        <v>164.94701200000688</v>
      </c>
      <c r="J59" s="77">
        <v>2164.8232943333314</v>
      </c>
      <c r="K59" s="28">
        <v>8.4849286008233993E-2</v>
      </c>
      <c r="L59" s="28">
        <v>1.1135922295953351</v>
      </c>
    </row>
  </sheetData>
  <sortState ref="A11:L59">
    <sortCondition ref="B11:B59"/>
  </sortState>
  <phoneticPr fontId="3" type="noConversion"/>
  <pageMargins left="0.25" right="0.25" top="0.75" bottom="0.75" header="0.3" footer="0.3"/>
  <pageSetup paperSize="9" orientation="landscape" r:id="rId1"/>
  <headerFooter alignWithMargins="0">
    <oddHeader>&amp;CANIPROP GbR
Messprotokoll und Auswertung für Waage GWK3&amp;RMessung vom 18.02.2018</oddHeader>
    <oddFooter>&amp;LSeite &amp;P</oddFooter>
  </headerFooter>
  <rowBreaks count="3" manualBreakCount="3">
    <brk id="59" max="11" man="1"/>
    <brk id="137" max="11" man="1"/>
    <brk id="17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Messung_GWK3</vt:lpstr>
      <vt:lpstr>Auswertung_GWK3</vt:lpstr>
      <vt:lpstr>Auswertung_GWK3!Druckbereich</vt:lpstr>
    </vt:vector>
  </TitlesOfParts>
  <Company>ANIPROP GbR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Send</dc:creator>
  <cp:lastModifiedBy>W. Send</cp:lastModifiedBy>
  <cp:lastPrinted>2018-02-19T20:34:07Z</cp:lastPrinted>
  <dcterms:created xsi:type="dcterms:W3CDTF">2017-03-04T22:22:02Z</dcterms:created>
  <dcterms:modified xsi:type="dcterms:W3CDTF">2018-02-19T20:58:47Z</dcterms:modified>
</cp:coreProperties>
</file>